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0659C99A-7CB0-4134-8DF0-D8FE15CBC997}"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r:id="rId7"/>
  </sheets>
  <externalReferences>
    <externalReference r:id="rId8"/>
  </externalReferences>
  <definedNames>
    <definedName name="_xlnm.Print_Area" localSheetId="2">'Action Items'!$A$1:$AA$131</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BE19" i="12"/>
  <c r="AW19" i="12"/>
  <c r="AO19" i="12"/>
  <c r="AG19" i="12"/>
  <c r="Y19" i="12"/>
  <c r="Q19" i="12"/>
  <c r="I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<sst xmlns="http://schemas.openxmlformats.org/spreadsheetml/2006/main" count="1119" uniqueCount="486">
  <si>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</si>
  <si>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</si>
  <si>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</si>
  <si>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</si>
  <si>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</si>
  <si>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</si>
  <si>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</si>
  <si>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</si>
  <si>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</si>
  <si>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</si>
  <si>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</si>
  <si>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</si>
  <si>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</si>
  <si>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</si>
  <si>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</si>
  <si>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</si>
  <si>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</si>
  <si>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</si>
  <si>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</si>
  <si>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</si>
  <si>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</si>
  <si>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</si>
  <si>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</si>
  <si>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</si>
  <si>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</si>
  <si>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</si>
  <si>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</si>
  <si>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</si>
  <si>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</si>
  <si>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</si>
  <si>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</si>
  <si>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</si>
  <si>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</si>
  <si>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</si>
  <si>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</si>
  <si>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</si>
  <si>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</si>
  <si>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</si>
  <si>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</si>
  <si>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</si>
  <si>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</si>
  <si>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</si>
  <si>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</si>
  <si>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</si>
  <si>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</si>
  <si>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</si>
  <si>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</si>
  <si>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</si>
  <si>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</si>
  <si>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</si>
  <si>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</si>
  <si>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</si>
  <si>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</si>
  <si>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</si>
  <si>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</si>
  <si>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</si>
  <si>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</si>
  <si>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</si>
  <si>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</si>
  <si>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</si>
  <si>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</si>
  <si>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</si>
  <si>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</si>
  <si>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</si>
  <si>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</si>
  <si>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</si>
  <si>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</si>
  <si>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</si>
  <si>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</si>
  <si>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</si>
  <si>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</si>
  <si>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</si>
  <si>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</si>
  <si>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</si>
  <si>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</si>
  <si>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</si>
  <si>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</si>
  <si>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</si>
  <si>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</si>
  <si>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</si>
  <si>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</si>
  <si>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</si>
  <si>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</si>
  <si>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</si>
  <si>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</si>
  <si>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</si>
  <si>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</si>
  <si>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</si>
  <si>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</si>
  <si>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</si>
  <si>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</si>
  <si>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</si>
  <si>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</si>
  <si>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</si>
  <si>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</si>
  <si>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</si>
  <si>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</si>
  <si>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</si>
  <si>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</si>
  <si>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</si>
  <si>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</si>
  <si>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</si>
  <si>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</si>
  <si>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</si>
  <si>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</si>
  <si>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</si>
  <si>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</si>
  <si>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</si>
  <si>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</si>
  <si>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</si>
  <si>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</si>
  <si>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</si>
  <si>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</si>
  <si>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</si>
  <si>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</si>
  <si>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</si>
  <si>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</si>
  <si>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</si>
  <si>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</si>
  <si>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</si>
  <si>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</si>
  <si>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</si>
  <si>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</si>
  <si>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</si>
  <si>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</si>
  <si>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</si>
  <si>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</si>
  <si>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</si>
  <si>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</si>
  <si>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</si>
  <si>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</si>
  <si>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</si>
  <si>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</si>
  <si>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</si>
  <si>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</si>
  <si>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</si>
  <si>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</si>
  <si>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</si>
  <si>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</si>
  <si>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</si>
  <si>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</si>
  <si>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</si>
  <si>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</si>
  <si>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</si>
  <si>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</si>
  <si>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</si>
  <si>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</si>
  <si>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</si>
  <si>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</si>
  <si>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</si>
  <si>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</si>
  <si>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</si>
  <si>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</si>
  <si>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</si>
  <si>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</si>
  <si>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</si>
  <si>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</si>
  <si>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Review TP Claims processing function</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</si>
  <si>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</si>
  <si>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</si>
  <si>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</si>
  <si>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</si>
  <si>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</si>
  <si>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</si>
  <si>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</si>
  <si>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</si>
  <si>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</si>
  <si>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</si>
  <si>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</si>
  <si>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</si>
  <si>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</si>
  <si>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</si>
  <si>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</si>
  <si>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</si>
  <si>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</si>
  <si>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</si>
  <si>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</si>
  <si>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</si>
  <si>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</si>
  <si>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</si>
  <si>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</si>
  <si>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Review and approve Quality Improvement and operations plan</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</si>
  <si>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</si>
  <si>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</si>
  <si>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</si>
  <si>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</si>
  <si>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</si>
  <si>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</si>
  <si>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</si>
  <si>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</si>
  <si>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recipient communications</t>
  </si>
  <si>
    <t>Review and approve partner/stakeholder/facility communications and engagement</t>
  </si>
  <si>
    <t>EOHHS Financial</t>
  </si>
  <si>
    <t>Verify CCRs' multilingual capacity</t>
  </si>
  <si>
    <t>Ensure availability of Telephone Device for the Deaf (TDD)</t>
  </si>
  <si>
    <t>EOHHS granted 180 day grace period from start of contract</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</si>
  <si>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</si>
  <si>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</si>
  <si>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</si>
  <si>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</si>
  <si>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</si>
  <si>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</si>
  <si>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</si>
  <si>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</si>
  <si>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</si>
  <si>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</si>
  <si>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</si>
  <si>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</si>
  <si>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10/30/18 waiting approval on communications material and member file</t>
  </si>
  <si>
    <t>Received language attestation doc</t>
  </si>
  <si>
    <t>Review and approve Quality Assurance data and reporting</t>
  </si>
  <si>
    <r>
      <t xml:space="preserve">Received Compliance Program Plan
</t>
    </r>
    <r>
      <rPr>
        <sz val="10"/>
        <color rgb="FF8F3694"/>
        <rFont val="Calibri"/>
        <family val="2"/>
        <scheme val="minor"/>
      </rPr>
      <t>10/30/2018 Requesting extension on the delivery of this Manual – SB- MTM</t>
    </r>
  </si>
  <si>
    <t>Approve MTM financial reporting policy and templates</t>
  </si>
  <si>
    <t>ADA Eligibility RIPTA database sharing</t>
  </si>
  <si>
    <t>Includes: financial statements, recipient satisfaction surveys, FWA, recovery, performance, complaints, grievances and appeals, trips by LOB…</t>
  </si>
  <si>
    <t>Provide current usage member data from LGTC to MTM</t>
  </si>
  <si>
    <t>Monitor and review GEO access map form MTM</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</si>
  <si>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</si>
  <si>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</si>
  <si>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</si>
  <si>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</si>
  <si>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</si>
  <si>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</si>
  <si>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</si>
  <si>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</si>
  <si>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</si>
  <si>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</si>
  <si>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</si>
  <si>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</si>
  <si>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</si>
  <si>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</si>
  <si>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</si>
  <si>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</si>
  <si>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</si>
  <si>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</si>
  <si>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</si>
  <si>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</si>
  <si>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</si>
  <si>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</si>
  <si>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</si>
  <si>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</si>
  <si>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</si>
  <si>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</si>
  <si>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</si>
  <si>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</si>
  <si>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</si>
  <si>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</si>
  <si>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</si>
  <si>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</si>
  <si>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</si>
  <si>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</si>
  <si>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</si>
  <si>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</si>
  <si>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</si>
  <si>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</si>
  <si>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</si>
  <si>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</si>
  <si>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</si>
  <si>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</si>
  <si>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</si>
  <si>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</si>
  <si>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</si>
  <si>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</si>
  <si>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</si>
  <si>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</si>
  <si>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</si>
  <si>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</si>
  <si>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</si>
  <si>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</si>
  <si>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</si>
  <si>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</si>
  <si>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</si>
  <si>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</si>
  <si>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</si>
  <si>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</si>
  <si>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</si>
  <si>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</si>
  <si>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</si>
  <si>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</si>
  <si>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</si>
  <si>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</si>
  <si>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</si>
  <si>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</si>
  <si>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</si>
  <si>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</si>
  <si>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</si>
  <si>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</si>
  <si>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</si>
  <si>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r>
      <t xml:space="preserve">Received trade name certificate
</t>
    </r>
    <r>
      <rPr>
        <sz val="10"/>
        <color rgb="FFFF0000"/>
        <rFont val="Calibri"/>
        <family val="2"/>
        <scheme val="minor"/>
      </rPr>
      <t>Do we have copy of lease?</t>
    </r>
  </si>
  <si>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</si>
  <si>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</si>
  <si>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</si>
  <si>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</si>
  <si>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</si>
  <si>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</si>
  <si>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</si>
  <si>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</si>
  <si>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</si>
  <si>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Ensure broker's audit capacity and compliance per contract (P&amp;P)</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</si>
  <si>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</si>
  <si>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</si>
  <si>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</si>
  <si>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</si>
  <si>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</si>
  <si>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Review and approve MTM Website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</si>
  <si>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</si>
  <si>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</si>
  <si>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</si>
  <si>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</si>
  <si>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</si>
  <si>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</si>
  <si>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</si>
  <si>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</si>
  <si>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</si>
  <si>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</si>
  <si>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</si>
  <si>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</si>
  <si>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</si>
  <si>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</si>
  <si>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</si>
  <si>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</si>
  <si>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</si>
  <si>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</si>
  <si>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</si>
  <si>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</si>
  <si>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</si>
  <si>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</si>
  <si>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</si>
  <si>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</si>
  <si>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</si>
  <si>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</si>
  <si>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</si>
  <si>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</si>
  <si>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</si>
  <si>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</si>
  <si>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</si>
  <si>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</si>
  <si>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</si>
  <si>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</si>
  <si>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List of contracted TPs with Details</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</si>
  <si>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</si>
  <si>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</si>
  <si>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</si>
  <si>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</si>
  <si>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</si>
  <si>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</si>
  <si>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</si>
  <si>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</si>
  <si>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</si>
  <si>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</si>
  <si>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</si>
  <si>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</si>
  <si>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</si>
  <si>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</si>
  <si>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</si>
  <si>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</si>
  <si>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</si>
  <si>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</si>
  <si>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</si>
  <si>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</si>
  <si>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</si>
  <si>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r>
      <t xml:space="preserve">11.12.18: </t>
    </r>
    <r>
      <rPr>
        <sz val="10"/>
        <color rgb="FF8F3694"/>
        <rFont val="Times New Roman"/>
        <family val="1"/>
      </rPr>
      <t>MTM will develop a stakeholder-facing informational website, www.mtm-inc.net/rhode-island, dedicated exclusively to Rhode Island’s NEMT, TANF, and ETP programs. The website will include the procedures required to request services, complaint and appeal procedures, riders’ rights and responsibilities, contact information, and other pertinent program details. Content will be approved by EOHHS prior to going live.</t>
    </r>
    <r>
      <rPr>
        <sz val="8"/>
        <color theme="1"/>
        <rFont val="Times New Roman"/>
        <family val="1"/>
      </rPr>
      <t> </t>
    </r>
  </si>
  <si>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</si>
  <si>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</si>
  <si>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</si>
  <si>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</si>
  <si>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</si>
  <si>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</si>
  <si>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</si>
  <si>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</si>
  <si>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</si>
  <si>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</si>
  <si>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</si>
  <si>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</si>
  <si>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</si>
  <si>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</si>
  <si>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</si>
  <si>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</si>
  <si>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</si>
  <si>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</si>
  <si>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11/19 Maria emailed Mel for update, CMS is waiting for final pages and will send the approval letter.</t>
  </si>
  <si>
    <t xml:space="preserve">Provided in outreach plan - MCOs are not specifically mentioned in the outreach plan but MTM includes MCOs as part of their outreach plan when directed by client
</t>
  </si>
  <si>
    <t>RIPTA and MTM Meeting</t>
  </si>
  <si>
    <t>Data sharing from LGTC to MTM</t>
  </si>
  <si>
    <t>Steve</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</si>
  <si>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</si>
  <si>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</si>
  <si>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</si>
  <si>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</si>
  <si>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</si>
  <si>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</si>
  <si>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</si>
  <si>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</si>
  <si>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</si>
  <si>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</si>
  <si>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</si>
  <si>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</si>
  <si>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</si>
  <si>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</si>
  <si>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</si>
  <si>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Received RI postcard and Website text 11/18 Maria requests completion by COB 11/19
11/20 January requests that Meghan/Ave review and approve, Maria sent to them</t>
  </si>
  <si>
    <t>Signed by Patrick
11/20 Maria sent follow up email to Diana for update, moved to 11/27</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</si>
  <si>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</si>
  <si>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</si>
  <si>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</si>
  <si>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</si>
  <si>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</si>
  <si>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</si>
  <si>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</si>
  <si>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</si>
  <si>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Does MTM have a template for this?</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</si>
  <si>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</si>
  <si>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</si>
  <si>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</si>
  <si>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</si>
  <si>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</si>
  <si>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</si>
  <si>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</si>
  <si>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</si>
  <si>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</si>
  <si>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</si>
  <si>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</si>
  <si>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</si>
  <si>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</si>
  <si>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</si>
  <si>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</si>
  <si>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</si>
  <si>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</si>
  <si>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</si>
  <si>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</si>
  <si>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</si>
  <si>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</si>
  <si>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</si>
  <si>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</si>
  <si>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</si>
  <si>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</si>
  <si>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</si>
  <si>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</si>
  <si>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</si>
  <si>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</si>
  <si>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</si>
  <si>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</si>
  <si>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</si>
  <si>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AE Contacts Meeting</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</si>
  <si>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</si>
  <si>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</si>
  <si>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</si>
  <si>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</si>
  <si>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</si>
  <si>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</si>
  <si>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MTM to provide weekly updates starting next ops meeting on 11/29</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</si>
  <si>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</si>
  <si>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</si>
  <si>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</si>
  <si>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</si>
  <si>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</si>
  <si>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</si>
  <si>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</si>
  <si>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</si>
  <si>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</si>
  <si>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11/13 Mario and Jason to send answers to stakeholder questions to January for review
11/19 Updated complete tracked changes regs sent to January
11/20 January sent final answers to legal for approval, Lisa Marinelli approved, 11/21 Tarah sending to ORR</t>
  </si>
  <si>
    <r>
      <t xml:space="preserve">LGTC has SFTP site to use for file transfers.
</t>
    </r>
    <r>
      <rPr>
        <sz val="10"/>
        <color rgb="FFFF0000"/>
        <rFont val="Calibri"/>
        <family val="2"/>
        <scheme val="minor"/>
      </rPr>
      <t>EOHHS/LGTC Meeting scheduled for 11/28</t>
    </r>
  </si>
  <si>
    <t>Transition of toll free number from LGTC</t>
  </si>
  <si>
    <t>MTM to acquire new toll free number</t>
  </si>
  <si>
    <t xml:space="preserve">Discuss during meeting with </t>
  </si>
  <si>
    <t>Mario to look into TANF Policy and rules for bus pass distribution to member or entire household.
11/21 Mario to follow up</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</si>
  <si>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</si>
  <si>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11/16 LGTC has template to use for sharing Elderly files and standing orders
11/21 to be discussed at LGTC/EOHHS meeting on 11/28</t>
  </si>
  <si>
    <t>Review and approve RI Operating Procedure Manual</t>
  </si>
  <si>
    <t>Review forms for Pre-trip verification</t>
  </si>
  <si>
    <t>Review forms for post-trip verification</t>
  </si>
  <si>
    <t>Brenna
Diana</t>
  </si>
  <si>
    <t>Diana
Jason
Meghan
Ave</t>
  </si>
  <si>
    <r>
      <t xml:space="preserve">Identify contact information for dialysis and other medical facilities. Community Outreach is researching and establishing contact information for medical facilities during implementation. Proactive outreach via phone, web sessions, email and on-site will continue through the life of the contract. – MTM
</t>
    </r>
    <r>
      <rPr>
        <sz val="9"/>
        <color theme="1"/>
        <rFont val="Garamond"/>
        <family val="1"/>
      </rPr>
      <t>Need data from DXC</t>
    </r>
  </si>
  <si>
    <t>11/26 Jason to email MTM on approval of grace period</t>
  </si>
  <si>
    <t>As needed on Tuesdays' oversight meetings, have Mark put on agenda
Schedule separate meeting</t>
  </si>
  <si>
    <t>Send Medicaid Production File</t>
  </si>
  <si>
    <t>Send TANF Production File</t>
  </si>
  <si>
    <t>Send test Change file</t>
  </si>
  <si>
    <r>
      <rPr>
        <sz val="10"/>
        <color rgb="FF00B050"/>
        <rFont val="Calibri"/>
        <family val="2"/>
        <scheme val="minor"/>
      </rPr>
      <t>Bus letter, Welcome letter, no show letter,</t>
    </r>
    <r>
      <rPr>
        <sz val="10"/>
        <rFont val="Calibri"/>
        <family val="2"/>
        <scheme val="minor"/>
      </rPr>
      <t xml:space="preserve"> complaint resolution letter, state denial letter…</t>
    </r>
  </si>
  <si>
    <r>
      <t xml:space="preserve">Confirmed, </t>
    </r>
    <r>
      <rPr>
        <sz val="10"/>
        <color rgb="FFFF0000"/>
        <rFont val="Calibri"/>
        <family val="2"/>
        <scheme val="minor"/>
      </rPr>
      <t>11/26 cancelled</t>
    </r>
  </si>
  <si>
    <t>Del</t>
  </si>
  <si>
    <t xml:space="preserve">11/19 Jason sent some contact files
11/21 Jason sent follow up email to DXC
11/26 DXC to send file </t>
  </si>
  <si>
    <t>Bus pass distribution, Jason is setting up meeting
Scheduled (11/28 12:00pm)</t>
  </si>
  <si>
    <t>Comm and education plan: Website text, postcard text, town hall sign in, PPT…</t>
  </si>
  <si>
    <t>11/16 Communication and education plan is with communications team, 11/18 Maria requests completion by COB 11/19
Jason sent edits of PP 11/19
11/26 PPT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</si>
</sst>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sz val="10"/>
      <color theme="2"/>
      <name val="Calibri"/>
      <family val="2"/>
      <scheme val="minor"/>
    </font>
    <font>
      <sz val="10"/>
      <color theme="7"/>
      <name val="Calibri"/>
      <family val="2"/>
      <scheme val="minor"/>
    </font>
    <font>
      <sz val="10"/>
      <color theme="5"/>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10"/>
      <color rgb="FF8F3694"/>
      <name val="Times New Roman"/>
      <family val="1"/>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sz val="9"/>
      <color theme="1"/>
      <name val="Garamond"/>
      <family val="1"/>
    </font>
    <font>
      <sz val="8"/>
      <color rgb="FFFF0000"/>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theme="0"/>
      </right>
      <top style="thin">
        <color theme="0"/>
      </top>
      <bottom style="thin">
        <color theme="2"/>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334">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7" fillId="0" borderId="13" xfId="0" applyFont="1" applyBorder="1" applyAlignment="1">
      <alignment vertical="center" wrapText="1"/>
    </xf>
    <xf numFmtId="0" fontId="28"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9"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30" fillId="4"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8" borderId="1" xfId="0" applyFont="1" applyFill="1" applyBorder="1" applyAlignment="1">
      <alignment horizontal="center" vertical="center"/>
    </xf>
    <xf numFmtId="0" fontId="30" fillId="2" borderId="1" xfId="0" applyFont="1" applyFill="1" applyBorder="1" applyAlignment="1">
      <alignment horizontal="center" vertical="center"/>
    </xf>
    <xf numFmtId="0" fontId="28" fillId="9" borderId="1" xfId="0" applyFont="1" applyFill="1" applyBorder="1" applyAlignment="1">
      <alignment horizontal="center" vertical="center"/>
    </xf>
    <xf numFmtId="0" fontId="30" fillId="11" borderId="1" xfId="0" applyFont="1" applyFill="1" applyBorder="1" applyAlignment="1">
      <alignment horizontal="center" vertical="center"/>
    </xf>
    <xf numFmtId="0" fontId="30" fillId="5" borderId="1" xfId="0" applyFont="1" applyFill="1" applyBorder="1" applyAlignment="1">
      <alignment horizontal="center" vertical="center"/>
    </xf>
    <xf numFmtId="0" fontId="30" fillId="10" borderId="1" xfId="0" applyFont="1" applyFill="1" applyBorder="1" applyAlignment="1">
      <alignment horizontal="center" vertical="center"/>
    </xf>
    <xf numFmtId="165" fontId="30" fillId="5" borderId="1" xfId="0" applyNumberFormat="1" applyFont="1" applyFill="1" applyBorder="1" applyAlignment="1">
      <alignment horizontal="center" vertical="center"/>
    </xf>
    <xf numFmtId="165" fontId="30" fillId="10" borderId="1" xfId="0" applyNumberFormat="1" applyFont="1" applyFill="1" applyBorder="1" applyAlignment="1">
      <alignment horizontal="center" vertical="center"/>
    </xf>
    <xf numFmtId="165" fontId="30" fillId="8" borderId="1" xfId="0" applyNumberFormat="1" applyFont="1" applyFill="1" applyBorder="1" applyAlignment="1">
      <alignment horizontal="center" vertical="center"/>
    </xf>
    <xf numFmtId="165" fontId="30"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4" xfId="0" applyNumberFormat="1" applyFont="1" applyBorder="1" applyAlignment="1">
      <alignment horizontal="center" vertical="center" wrapText="1"/>
    </xf>
    <xf numFmtId="0" fontId="7" fillId="0" borderId="45" xfId="0" applyFont="1" applyBorder="1" applyAlignment="1">
      <alignment horizontal="center" vertical="center" wrapText="1"/>
    </xf>
    <xf numFmtId="164" fontId="7" fillId="0" borderId="45" xfId="0" applyNumberFormat="1" applyFont="1" applyBorder="1" applyAlignment="1">
      <alignment horizontal="center"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2" fontId="6"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64" fontId="2" fillId="0" borderId="49" xfId="0" applyNumberFormat="1" applyFont="1" applyBorder="1" applyAlignment="1">
      <alignment horizontal="center" vertical="center" wrapText="1"/>
    </xf>
    <xf numFmtId="0" fontId="2" fillId="0" borderId="49"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6" xfId="0" applyNumberFormat="1" applyFont="1" applyBorder="1" applyAlignment="1">
      <alignment horizontal="center" vertical="center" wrapText="1"/>
    </xf>
    <xf numFmtId="0" fontId="2" fillId="0" borderId="47" xfId="0" applyFont="1" applyBorder="1" applyAlignment="1">
      <alignment horizontal="left" vertical="center" wrapText="1"/>
    </xf>
    <xf numFmtId="2" fontId="6" fillId="0" borderId="43"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0" fontId="2" fillId="0" borderId="41"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4" fillId="0" borderId="0" xfId="0" applyFont="1" applyAlignment="1">
      <alignment vertical="center" wrapText="1"/>
    </xf>
    <xf numFmtId="2" fontId="34" fillId="0" borderId="0" xfId="0" applyNumberFormat="1" applyFont="1" applyAlignment="1">
      <alignment vertical="center" wrapText="1"/>
    </xf>
    <xf numFmtId="0" fontId="35" fillId="0" borderId="0" xfId="0" applyFont="1" applyAlignment="1">
      <alignment vertical="center" wrapText="1"/>
    </xf>
    <xf numFmtId="0" fontId="34" fillId="0" borderId="0" xfId="0" applyFont="1" applyAlignment="1">
      <alignment vertical="top" wrapText="1"/>
    </xf>
    <xf numFmtId="166" fontId="6" fillId="0" borderId="0" xfId="0" applyNumberFormat="1" applyFont="1" applyAlignment="1">
      <alignment horizontal="center"/>
    </xf>
    <xf numFmtId="0" fontId="36" fillId="7" borderId="1" xfId="0" applyFont="1" applyFill="1" applyBorder="1" applyAlignment="1">
      <alignment horizontal="left" vertical="center"/>
    </xf>
    <xf numFmtId="2" fontId="34" fillId="0" borderId="1" xfId="0" applyNumberFormat="1" applyFont="1" applyBorder="1" applyAlignment="1">
      <alignment horizontal="left" vertical="top" wrapText="1"/>
    </xf>
    <xf numFmtId="2" fontId="37"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60" xfId="0" applyFont="1" applyFill="1" applyBorder="1" applyAlignment="1">
      <alignment horizontal="center" vertical="top" wrapText="1"/>
    </xf>
    <xf numFmtId="0" fontId="18" fillId="0" borderId="60" xfId="0" applyFont="1" applyFill="1" applyBorder="1" applyAlignment="1">
      <alignment horizontal="left" vertical="top" wrapText="1"/>
    </xf>
    <xf numFmtId="14" fontId="18" fillId="0" borderId="60" xfId="0" applyNumberFormat="1" applyFont="1" applyFill="1" applyBorder="1" applyAlignment="1">
      <alignment horizontal="center" vertical="top" wrapText="1"/>
    </xf>
    <xf numFmtId="0" fontId="14" fillId="0" borderId="60" xfId="0" applyFont="1" applyFill="1" applyBorder="1" applyAlignment="1">
      <alignment horizontal="center" vertical="center" wrapText="1"/>
    </xf>
    <xf numFmtId="0" fontId="14" fillId="0" borderId="60"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7" fontId="27" fillId="12"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7"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167" fontId="27" fillId="0" borderId="1" xfId="0" applyNumberFormat="1" applyFont="1" applyBorder="1" applyAlignment="1">
      <alignment horizontal="left" vertical="center" wrapText="1"/>
    </xf>
    <xf numFmtId="0" fontId="27" fillId="12" borderId="1" xfId="0" applyFont="1" applyFill="1" applyBorder="1" applyAlignment="1">
      <alignment vertical="center" wrapText="1"/>
    </xf>
    <xf numFmtId="167" fontId="27"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7" fillId="0" borderId="1" xfId="0" applyNumberFormat="1" applyFont="1" applyBorder="1" applyAlignment="1">
      <alignment vertical="center" wrapText="1"/>
    </xf>
    <xf numFmtId="0" fontId="27" fillId="0" borderId="1" xfId="0" applyFont="1" applyFill="1" applyBorder="1" applyAlignment="1">
      <alignment vertical="center" wrapText="1"/>
    </xf>
    <xf numFmtId="0" fontId="40" fillId="0" borderId="1" xfId="0" applyFont="1" applyBorder="1" applyAlignment="1">
      <alignment horizontal="left" vertical="center" wrapText="1"/>
    </xf>
    <xf numFmtId="0" fontId="14" fillId="13" borderId="1" xfId="0" applyFont="1" applyFill="1" applyBorder="1" applyAlignment="1">
      <alignment vertical="center" wrapText="1"/>
    </xf>
    <xf numFmtId="167" fontId="27" fillId="0" borderId="1" xfId="0" applyNumberFormat="1" applyFont="1" applyBorder="1" applyAlignment="1">
      <alignment horizontal="center" vertical="center" wrapText="1"/>
    </xf>
    <xf numFmtId="0" fontId="39" fillId="0" borderId="1" xfId="0" applyFont="1" applyBorder="1" applyAlignment="1">
      <alignment vertical="top" wrapText="1"/>
    </xf>
    <xf numFmtId="0" fontId="27"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7"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8"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43"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3" xfId="0" applyNumberFormat="1" applyFont="1" applyBorder="1" applyAlignment="1">
      <alignment horizontal="left" vertical="center" wrapText="1"/>
    </xf>
    <xf numFmtId="0" fontId="14" fillId="0" borderId="64" xfId="0" applyFont="1" applyBorder="1" applyAlignment="1">
      <alignment vertical="center" wrapText="1"/>
    </xf>
    <xf numFmtId="14" fontId="14" fillId="0" borderId="63" xfId="0" applyNumberFormat="1" applyFont="1" applyBorder="1" applyAlignment="1">
      <alignment vertical="center" wrapText="1"/>
    </xf>
    <xf numFmtId="0" fontId="14" fillId="0" borderId="65" xfId="0" applyFont="1" applyBorder="1" applyAlignment="1">
      <alignment vertical="top" wrapText="1"/>
    </xf>
    <xf numFmtId="0" fontId="4" fillId="0" borderId="1" xfId="0" applyFont="1" applyFill="1" applyBorder="1" applyAlignment="1">
      <alignment vertical="center" wrapText="1"/>
    </xf>
    <xf numFmtId="0" fontId="44" fillId="0" borderId="1" xfId="0" applyFont="1" applyBorder="1" applyAlignment="1">
      <alignment vertical="center" wrapText="1"/>
    </xf>
    <xf numFmtId="14" fontId="44" fillId="0" borderId="1" xfId="0" applyNumberFormat="1" applyFont="1" applyBorder="1" applyAlignment="1">
      <alignment vertical="center" wrapText="1"/>
    </xf>
    <xf numFmtId="0" fontId="45" fillId="0" borderId="1" xfId="0" applyFont="1" applyBorder="1" applyAlignment="1">
      <alignment horizontal="center" vertical="center" wrapText="1"/>
    </xf>
    <xf numFmtId="0" fontId="44" fillId="0" borderId="1" xfId="0" applyFont="1" applyBorder="1" applyAlignment="1">
      <alignment vertical="top" wrapText="1"/>
    </xf>
    <xf numFmtId="167" fontId="27" fillId="14" borderId="1" xfId="0" applyNumberFormat="1" applyFont="1" applyFill="1" applyBorder="1" applyAlignment="1">
      <alignment horizontal="left" vertical="center" wrapText="1"/>
    </xf>
    <xf numFmtId="167"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14" fillId="1" borderId="64" xfId="0" applyFont="1" applyFill="1" applyBorder="1" applyAlignment="1">
      <alignment vertical="center" wrapText="1"/>
    </xf>
    <xf numFmtId="14" fontId="14" fillId="1" borderId="63" xfId="0" applyNumberFormat="1" applyFont="1" applyFill="1" applyBorder="1" applyAlignment="1">
      <alignment vertical="center" wrapText="1"/>
    </xf>
    <xf numFmtId="0" fontId="14" fillId="1" borderId="65" xfId="0" applyFont="1" applyFill="1" applyBorder="1" applyAlignment="1">
      <alignment vertical="top" wrapText="1"/>
    </xf>
    <xf numFmtId="167" fontId="38" fillId="0" borderId="1" xfId="0" applyNumberFormat="1" applyFont="1" applyBorder="1" applyAlignment="1">
      <alignment vertical="top" wrapText="1"/>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1"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8" xfId="0" applyFont="1" applyFill="1" applyBorder="1" applyAlignment="1">
      <alignment horizontal="center" vertical="center"/>
    </xf>
    <xf numFmtId="0" fontId="7" fillId="0" borderId="42" xfId="0" applyFont="1" applyBorder="1" applyAlignment="1">
      <alignment horizontal="center" vertical="center"/>
    </xf>
    <xf numFmtId="0" fontId="7" fillId="0" borderId="59" xfId="0" applyFont="1" applyBorder="1" applyAlignment="1">
      <alignment horizontal="center" vertical="center"/>
    </xf>
    <xf numFmtId="0" fontId="7" fillId="0" borderId="44"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5" fillId="0" borderId="4" xfId="0" applyNumberFormat="1" applyFont="1" applyBorder="1" applyAlignment="1">
      <alignment horizontal="center" vertical="center"/>
    </xf>
    <xf numFmtId="1" fontId="5" fillId="0" borderId="26" xfId="0" applyNumberFormat="1" applyFont="1" applyBorder="1" applyAlignment="1">
      <alignment horizontal="center" vertical="center"/>
    </xf>
    <xf numFmtId="1" fontId="2" fillId="0" borderId="26" xfId="0" applyNumberFormat="1" applyFont="1" applyBorder="1" applyAlignment="1">
      <alignment horizontal="center" vertical="center"/>
    </xf>
    <xf numFmtId="1" fontId="2" fillId="0" borderId="8"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 fontId="23"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8" fillId="4" borderId="35" xfId="0" applyFont="1" applyFill="1" applyBorder="1" applyAlignment="1">
      <alignment horizontal="center" vertical="center"/>
    </xf>
    <xf numFmtId="0" fontId="8" fillId="4" borderId="7" xfId="0" applyFont="1" applyFill="1" applyBorder="1" applyAlignment="1">
      <alignment horizontal="center" vertical="center"/>
    </xf>
    <xf numFmtId="1" fontId="13" fillId="2" borderId="0" xfId="0" applyNumberFormat="1" applyFont="1" applyFill="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50" xfId="0" applyFont="1" applyFill="1" applyBorder="1" applyAlignment="1">
      <alignment horizontal="center" vertical="center"/>
    </xf>
    <xf numFmtId="1" fontId="25" fillId="0" borderId="10" xfId="0" applyNumberFormat="1" applyFont="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65" fontId="6" fillId="9" borderId="53"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 fontId="32" fillId="0" borderId="56" xfId="0" applyNumberFormat="1" applyFont="1" applyBorder="1" applyAlignment="1">
      <alignment horizontal="center" vertical="center"/>
    </xf>
    <xf numFmtId="1" fontId="32" fillId="0" borderId="54" xfId="0" applyNumberFormat="1" applyFont="1" applyBorder="1" applyAlignment="1">
      <alignment horizontal="center" vertical="center"/>
    </xf>
    <xf numFmtId="0" fontId="8" fillId="3" borderId="24" xfId="0" applyFont="1" applyFill="1" applyBorder="1" applyAlignment="1">
      <alignment horizontal="center" vertical="center"/>
    </xf>
    <xf numFmtId="0" fontId="8" fillId="8" borderId="24" xfId="0" applyFont="1" applyFill="1" applyBorder="1" applyAlignment="1">
      <alignment horizontal="center" vertical="center"/>
    </xf>
    <xf numFmtId="0" fontId="26" fillId="2" borderId="24" xfId="0" applyFont="1" applyFill="1" applyBorder="1" applyAlignment="1">
      <alignment horizontal="center" vertical="center"/>
    </xf>
    <xf numFmtId="0" fontId="10" fillId="9" borderId="40" xfId="0" applyFont="1" applyFill="1" applyBorder="1" applyAlignment="1">
      <alignment horizontal="center" vertical="center"/>
    </xf>
    <xf numFmtId="0" fontId="8" fillId="11" borderId="24" xfId="0" applyFont="1" applyFill="1" applyBorder="1" applyAlignment="1">
      <alignment horizontal="center" vertical="center"/>
    </xf>
    <xf numFmtId="0" fontId="8" fillId="5" borderId="24"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35" xfId="0" applyFont="1" applyFill="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1" fontId="19" fillId="0" borderId="54" xfId="0" applyNumberFormat="1" applyFont="1" applyBorder="1" applyAlignment="1">
      <alignment horizontal="center" vertical="center"/>
    </xf>
    <xf numFmtId="1" fontId="19" fillId="0" borderId="55"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0" fillId="0" borderId="55"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1" fillId="0" borderId="55" xfId="0" applyNumberFormat="1" applyFont="1" applyBorder="1" applyAlignment="1">
      <alignment horizontal="center" vertical="center"/>
    </xf>
    <xf numFmtId="1" fontId="31" fillId="0" borderId="54" xfId="0" applyNumberFormat="1" applyFont="1" applyBorder="1" applyAlignment="1">
      <alignment horizontal="center" vertical="center"/>
    </xf>
    <xf numFmtId="1" fontId="31" fillId="0" borderId="55"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2"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66"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30" fillId="8" borderId="0" xfId="0" applyFont="1" applyFill="1" applyAlignment="1">
      <alignment horizontal="center" wrapText="1"/>
    </xf>
    <xf numFmtId="0" fontId="27" fillId="0" borderId="1" xfId="0" applyFont="1" applyBorder="1" applyAlignment="1">
      <alignment horizontal="left" wrapText="1"/>
    </xf>
    <xf numFmtId="167" fontId="38" fillId="0" borderId="1" xfId="0" applyNumberFormat="1" applyFont="1" applyBorder="1" applyAlignment="1">
      <alignment wrapText="1"/>
    </xf>
    <xf numFmtId="2" fontId="48" fillId="0" borderId="1" xfId="0" applyNumberFormat="1" applyFont="1" applyBorder="1" applyAlignment="1">
      <alignment horizontal="left" vertical="center" wrapText="1"/>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7" fontId="48" fillId="0" borderId="1" xfId="0" applyNumberFormat="1" applyFont="1" applyBorder="1" applyAlignment="1">
      <alignment horizontal="center" vertical="center" wrapText="1"/>
    </xf>
    <xf numFmtId="0" fontId="5" fillId="0" borderId="1" xfId="0" applyFont="1" applyBorder="1" applyAlignment="1">
      <alignment horizontal="left" vertical="center" wrapText="1"/>
    </xf>
  </cellXfs>
  <cellStyles count="2">
    <cellStyle name="Normal" xfId="0" builtinId="0"/>
    <cellStyle name="Normal 3" xfId="1" xr:uid="{AA9FDA8D-DE77-433B-886D-ECB21818C873}"/>
  </cellStyles>
  <dxfs count="123">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color auto="1"/>
      </font>
    </dxf>
    <dxf>
      <font>
        <b val="0"/>
        <i/>
        <color rgb="FF00B050"/>
      </font>
    </dxf>
    <dxf>
      <font>
        <b val="0"/>
        <i/>
        <color rgb="FF00B050"/>
      </font>
    </dxf>
    <dxf>
      <font>
        <b val="0"/>
        <i/>
        <color rgb="FF00B050"/>
      </font>
    </dxf>
    <dxf>
      <font>
        <color theme="0"/>
      </font>
      <fill>
        <patternFill>
          <bgColor rgb="FF7030A0"/>
        </patternFill>
      </fill>
    </dxf>
    <dxf>
      <font>
        <b val="0"/>
        <i/>
        <color rgb="FF00B050"/>
      </font>
    </dxf>
    <dxf>
      <font>
        <color auto="1"/>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1E8F0C86-AFF0-40DD-81A3-E5B1B78FF32F}" type="CELLRANGE">
                      <a:rPr lang="en-US"/>
                      <a:pPr>
                        <a:defRPr sz="1000" b="1">
                          <a:solidFill>
                            <a:schemeClr val="tx1"/>
                          </a:solidFill>
                        </a:defRPr>
                      </a:pPr>
                      <a:t>[CELLRANGE]</a:t>
                    </a:fld>
                    <a:r>
                      <a:rPr lang="en-US" baseline="0"/>
                      <a:t>, </a:t>
                    </a:r>
                    <a:fld id="{5F512990-3689-49E3-8972-52D50434888F}"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D0AD6DF6-0961-48C3-BFC6-30181A82C89C}" type="CELLRANGE">
                      <a:rPr lang="en-US"/>
                      <a:pPr/>
                      <a:t>[CELLRANGE]</a:t>
                    </a:fld>
                    <a:r>
                      <a:rPr lang="en-US" baseline="0"/>
                      <a:t>, </a:t>
                    </a:r>
                    <a:fld id="{EE3BB877-3D06-4EF6-A11C-7B3FC59FEE1E}"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47</c:v>
                </c:pt>
                <c:pt idx="1">
                  <c:v>54</c:v>
                </c:pt>
              </c:numCache>
            </c:numRef>
          </c:val>
          <c:extLst>
            <c:ext xmlns:c15="http://schemas.microsoft.com/office/drawing/2012/chart" uri="{02D57815-91ED-43cb-92C2-25804820EDAC}">
              <c15:datalabelsRange>
                <c15:f>'Data Validation'!$I$8:$J$8</c15:f>
                <c15:dlblRangeCache>
                  <c:ptCount val="2"/>
                  <c:pt idx="0">
                    <c:v>39%</c:v>
                  </c:pt>
                  <c:pt idx="1">
                    <c:v>45%</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74</c:v>
                </c:pt>
                <c:pt idx="1">
                  <c:v>67</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3" totalsRowShown="0" headerRowDxfId="122" dataDxfId="120" headerRowBorderDxfId="121" tableBorderDxfId="119" totalsRowBorderDxfId="118">
  <autoFilter ref="A1:AA883" xr:uid="{C3F99132-075B-4EEB-8ABC-BA8EA717E754}">
    <filterColumn colId="9">
      <filters blank="1">
        <dateGroupItem year="2018" month="11" dateTimeGrouping="month"/>
      </filters>
    </filterColumn>
    <filterColumn colId="11">
      <filters blank="1">
        <filter val="Blocked"/>
        <filter val="In Progress"/>
        <filter val="Incomplete"/>
        <filter val="Not Yet Due"/>
        <filter val="Overdue"/>
        <filter val="Unknown"/>
        <filter val="With Vendor"/>
      </filters>
    </filterColumn>
  </autoFilter>
  <sortState ref="A2:AA883">
    <sortCondition ref="A1:A883"/>
  </sortState>
  <tableColumns count="27">
    <tableColumn id="1" xr3:uid="{31C40833-1BB0-44A9-972F-12242965E8E7}" name="#" dataDxfId="117"/>
    <tableColumn id="2" xr3:uid="{790CB759-E04F-4A7F-939E-E38120C534EA}" name="Action Item" dataDxfId="116"/>
    <tableColumn id="3" xr3:uid="{344B955D-0DF9-4D9C-806D-4ACD529CBDEE}" name="Reason" dataDxfId="115"/>
    <tableColumn id="11" xr3:uid="{4031B57B-1324-4934-A25A-155F2030B7C6}" name="Del" dataDxfId="114"/>
    <tableColumn id="10" xr3:uid="{7AC4D7AD-0AC4-47EA-9DED-FB118B7F6F84}" name="Accountable" dataDxfId="113"/>
    <tableColumn id="4" xr3:uid="{9BC581AD-ACAF-4F5A-9CBA-81D29BAA3C57}" name="Support" dataDxfId="112"/>
    <tableColumn id="13" xr3:uid="{50013644-B5C0-47D9-B402-B67D7D2A960E}" name="Origin" dataDxfId="111"/>
    <tableColumn id="9" xr3:uid="{3A66BFBB-5DC1-4620-AC60-E5A602978D45}" name="Created" dataDxfId="110"/>
    <tableColumn id="5" xr3:uid="{4F7EC1E0-A8D7-405D-A489-467F83B3E2ED}" name="Start" dataDxfId="109"/>
    <tableColumn id="12" xr3:uid="{9721F219-AD22-4E64-BC27-FFB76F5DFB91}" name="Due" dataDxfId="108"/>
    <tableColumn id="6" xr3:uid="{F28A27F0-8EA5-4E30-AA97-92EE3C8534D2}" name="Done" dataDxfId="107"/>
    <tableColumn id="7" xr3:uid="{ACB3B755-D5F4-4B09-965E-36493ABD0B47}" name="Status" dataDxfId="106"/>
    <tableColumn id="8" xr3:uid="{399B16E4-08BC-4903-B3E0-94CAF0EEE940}" name="Notes" dataDxfId="105"/>
    <tableColumn id="14" xr3:uid="{7F56CD05-29FB-448F-9C3C-46ADA40FCF10}" name="." dataDxfId="104"/>
    <tableColumn id="15" xr3:uid="{729ED9C3-C2BE-4C98-B9C8-784B2AA69E6F}" name="Type of document/ proof of compliance" dataDxfId="103"/>
    <tableColumn id="16" xr3:uid="{CE8DA62A-030C-4FA1-B2FC-CC99DEA9EA7A}" name="Document Name" dataDxfId="102"/>
    <tableColumn id="17" xr3:uid="{2764705E-F2E2-4D91-88CA-9881D5D52140}" name="Date Due to EOHHS" dataDxfId="101"/>
    <tableColumn id="18" xr3:uid="{40207046-34D7-4BEF-9849-2963E2F9BA28}" name="Date Provided by MTM" dataDxfId="100"/>
    <tableColumn id="19" xr3:uid="{4435A6CA-EEEC-47DA-B8F2-9A9BF447C7FC}" name="Date Reviewed By EOHHS" dataDxfId="99"/>
    <tableColumn id="20" xr3:uid="{953C1453-5DCE-461A-B845-A05AE6937CC4}" name="Reviewed By" dataDxfId="98"/>
    <tableColumn id="21" xr3:uid="{4B11F0AC-AA9E-47D3-9ABB-676B36D5047E}" name="Approved?" dataDxfId="97"/>
    <tableColumn id="22" xr3:uid="{2EF608AF-0B4D-43D7-8AE0-F9486EFA1042}" name="Date Sent back to MTM" dataDxfId="96"/>
    <tableColumn id="23" xr3:uid="{99DCBA92-4C25-416B-81F5-A395A84124B6}" name="Date Updated Document Received" dataDxfId="95"/>
    <tableColumn id="24" xr3:uid="{0EBD6ED7-FBC9-4ED5-A140-45A3C8267751}" name="Date Reviewed" dataDxfId="94"/>
    <tableColumn id="25" xr3:uid="{47569A78-9708-4DBA-9091-FAE62E65875E}" name="Reviewed  By" dataDxfId="93"/>
    <tableColumn id="26" xr3:uid="{2321D2FC-A3ED-4E71-88C5-E175E3D3D669}" name="Approved ?" dataDxfId="92"/>
    <tableColumn id="27" xr3:uid="{DCB8A668-978E-4DB4-B2CC-EFECCFD8B4DB}" name="Notes " dataDxfId="91"/>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4" dataDxfId="43">
  <autoFilter ref="F1:F10" xr:uid="{CAEBCF59-F104-4FE6-B872-B9B91D012543}"/>
  <sortState ref="F2:F11">
    <sortCondition ref="F1:F11"/>
  </sortState>
  <tableColumns count="1">
    <tableColumn id="1" xr3:uid="{3619F7EA-E432-4CE3-B7F1-8F56D26B01F6}" name="Agency"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0" dataDxfId="88" headerRowBorderDxfId="89" tableBorderDxfId="87">
  <autoFilter ref="A1:J6" xr:uid="{658AE3ED-89E5-4107-B0A2-6623A41F9153}"/>
  <tableColumns count="10">
    <tableColumn id="1" xr3:uid="{12E213A5-2BE4-4A33-B924-FA7C6659A6CA}" name="#" dataDxfId="86"/>
    <tableColumn id="2" xr3:uid="{152E1F18-9DC2-4F59-A43F-20939AEE4FB7}" name="Risk / Issue" dataDxfId="85"/>
    <tableColumn id="10" xr3:uid="{0996E2FF-F087-4AF0-AD7A-609C9E875750}" name="Origin" dataDxfId="84"/>
    <tableColumn id="8" xr3:uid="{76747F31-A87E-4619-B821-35EC1FB4FAC8}" name="Date Created" dataDxfId="83"/>
    <tableColumn id="7" xr3:uid="{9C22960A-96D7-4ECC-8F5E-0C5E7B970790}" name="Date Due" dataDxfId="82"/>
    <tableColumn id="6" xr3:uid="{3ADB814A-82FF-4943-B3F3-AD16DBBAE8C7}" name="Description" dataDxfId="81"/>
    <tableColumn id="3" xr3:uid="{0B8EFBAB-65DA-43E0-AE2A-45FE47A7802E}" name="Mitigation Plan" dataDxfId="80"/>
    <tableColumn id="9" xr3:uid="{58B9F7FF-BF85-4D5B-AD43-27A54C2F9E73}" name="Primary Owner" dataDxfId="79"/>
    <tableColumn id="4" xr3:uid="{2A591FB0-0F78-4A0E-8879-79288592BEF4}" name="Status" dataDxfId="78"/>
    <tableColumn id="5" xr3:uid="{35182E29-FDD1-4434-AC5D-7732684AAACF}" name="Notes" dataDxfId="7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76" dataDxfId="74" headerRowBorderDxfId="75" tableBorderDxfId="73">
  <autoFilter ref="A1:J8" xr:uid="{D1165D72-D096-4E47-97B5-89E85A1DCFBF}"/>
  <tableColumns count="10">
    <tableColumn id="12" xr3:uid="{8E436F92-5F30-425B-AE1E-EBC8611BE29D}" name="#" dataDxfId="72"/>
    <tableColumn id="11" xr3:uid="{CC5A3ED7-5566-4FE6-AB8E-99D4CB6C9393}" name="Question / Decision" dataDxfId="71"/>
    <tableColumn id="1" xr3:uid="{4D91636E-65EB-4C9E-A674-6089FCD9FF13}" name="Origin" dataDxfId="70"/>
    <tableColumn id="2" xr3:uid="{2881EBEB-FFBB-46D9-854C-DA0B49117929}" name="Date Created" dataDxfId="69"/>
    <tableColumn id="7" xr3:uid="{41049A92-B1A8-45B0-B35E-B78CFF9ADF1D}" name="Date Due" dataDxfId="68"/>
    <tableColumn id="6" xr3:uid="{8B3E59C7-6549-467A-9B61-267345B856E9}" name="Description" dataDxfId="67"/>
    <tableColumn id="8" xr3:uid="{DE71D88A-C2A9-4B6A-ABBF-5F9F55BDECEF}" name="Outcome" dataDxfId="66"/>
    <tableColumn id="10" xr3:uid="{DD324942-3DC6-4555-B6AC-81297F281D97}" name="Primary Owner" dataDxfId="65"/>
    <tableColumn id="9" xr3:uid="{9328BBFF-EBD0-4818-AC76-84B081104D47}" name="Status" dataDxfId="64"/>
    <tableColumn id="4" xr3:uid="{3DA58374-C6D7-4E24-AD76-88FAC399F7C6}" name="Notes" dataDxfId="6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2" dataDxfId="61">
  <autoFilter ref="A1:A5" xr:uid="{4E2871DA-8C32-44B4-964E-8F012AC8A4EB}"/>
  <tableColumns count="1">
    <tableColumn id="1" xr3:uid="{0BD7FB48-6CD9-4162-9EFC-121739FDC9AA}" name="Status" dataDxfId="6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59" dataDxfId="58">
  <autoFilter ref="B1:B5" xr:uid="{EB2C25F4-5CEF-43D2-87DB-777BA7E8E517}"/>
  <tableColumns count="1">
    <tableColumn id="1" xr3:uid="{D25D56E5-B96E-441A-9013-6735328732CF}" name="Project Manager" dataDxfId="5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9" totalsRowShown="0" headerRowDxfId="56" dataDxfId="55">
  <autoFilter ref="C1:C9" xr:uid="{83277DEB-2AD3-40E8-9D49-12A86D671F4B}"/>
  <sortState ref="C2:C8">
    <sortCondition ref="C1:C8"/>
  </sortState>
  <tableColumns count="1">
    <tableColumn id="1" xr3:uid="{7D100D38-D278-4700-9E3B-3BE7F15905AB}" name="AI Status" dataDxfId="5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3" dataDxfId="52">
  <autoFilter ref="D1:D9" xr:uid="{0AE35517-8AB6-4709-AB6E-669C9A1FD075}"/>
  <sortState ref="D2:D8">
    <sortCondition ref="D1:D8"/>
  </sortState>
  <tableColumns count="1">
    <tableColumn id="1" xr3:uid="{C412DC00-B964-473C-A21F-68CD108A44D9}" name="QRID Status" dataDxfId="5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0" dataDxfId="49">
  <autoFilter ref="G1:G4" xr:uid="{AFA83CED-0C65-4EAE-AD26-FBAA4B8341FE}"/>
  <tableColumns count="1">
    <tableColumn id="1" xr3:uid="{5DE16F8D-357B-400B-8229-80FB5C5076C1}" name="Decision Rights" dataDxfId="4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47" dataDxfId="46">
  <autoFilter ref="E1:E5" xr:uid="{BFC3BE4F-B5D2-4CA4-A399-E4738166E6E5}"/>
  <tableColumns count="1">
    <tableColumn id="1" xr3:uid="{9BD22393-B3C9-466E-9C5D-86C763A599E0}" name="Frequency" dataDxfId="4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topLeftCell="A7" zoomScale="120" zoomScaleNormal="120" zoomScaleSheetLayoutView="140" zoomScalePageLayoutView="150" workbookViewId="0">
      <selection activeCell="BQ23" sqref="BQ23"/>
    </sheetView>
  </sheetViews>
  <sheetFormatPr defaultRowHeight="12" x14ac:dyDescent="0.2"/>
  <cols>
    <col min="1" max="64" width="1.5703125" style="1" customWidth="1"/>
    <col min="65" max="16384" width="9.140625" style="1"/>
  </cols>
  <sheetData>
    <row r="1" spans="1:64" s="3" customFormat="1" ht="18.75" customHeight="1" x14ac:dyDescent="0.25">
      <c r="A1" s="199" t="s">
        <v>117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208" t="s">
        <v>0</v>
      </c>
      <c r="AR1" s="208"/>
      <c r="AS1" s="208"/>
      <c r="AT1" s="208"/>
      <c r="AU1" s="208"/>
      <c r="AV1" s="208"/>
      <c r="AW1" s="208"/>
      <c r="AX1" s="208"/>
      <c r="AY1" s="208"/>
      <c r="AZ1" s="208"/>
      <c r="BA1" s="208"/>
      <c r="BB1" s="210" t="s">
        <v>116</v>
      </c>
      <c r="BC1" s="210"/>
      <c r="BD1" s="210"/>
      <c r="BE1" s="210"/>
      <c r="BF1" s="210"/>
      <c r="BG1" s="210"/>
      <c r="BH1" s="210"/>
      <c r="BI1" s="210"/>
      <c r="BJ1" s="210"/>
      <c r="BK1" s="210"/>
      <c r="BL1" s="210"/>
    </row>
    <row r="2" spans="1:64" s="3" customFormat="1" ht="18.75" customHeight="1" x14ac:dyDescent="0.2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208" t="s">
        <v>2</v>
      </c>
      <c r="AR2" s="208"/>
      <c r="AS2" s="208"/>
      <c r="AT2" s="208"/>
      <c r="AU2" s="208"/>
      <c r="AV2" s="208"/>
      <c r="AW2" s="208"/>
      <c r="AX2" s="208"/>
      <c r="AY2" s="208"/>
      <c r="AZ2" s="208"/>
      <c r="BA2" s="208"/>
      <c r="BB2" s="209">
        <f ca="1">TODAY()</f>
        <v>43430</v>
      </c>
      <c r="BC2" s="209"/>
      <c r="BD2" s="209"/>
      <c r="BE2" s="209"/>
      <c r="BF2" s="209"/>
      <c r="BG2" s="209"/>
      <c r="BH2" s="209"/>
      <c r="BI2" s="209"/>
      <c r="BJ2" s="209"/>
      <c r="BK2" s="209"/>
      <c r="BL2" s="209"/>
    </row>
    <row r="3" spans="1:64" s="3" customFormat="1" ht="18.75" customHeight="1" x14ac:dyDescent="0.25">
      <c r="A3" s="198" t="s">
        <v>3</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208" t="s">
        <v>4</v>
      </c>
      <c r="AR3" s="208"/>
      <c r="AS3" s="208"/>
      <c r="AT3" s="208"/>
      <c r="AU3" s="208"/>
      <c r="AV3" s="208"/>
      <c r="AW3" s="208"/>
      <c r="AX3" s="208"/>
      <c r="AY3" s="208"/>
      <c r="AZ3" s="208"/>
      <c r="BA3" s="208"/>
      <c r="BB3" s="207" t="s">
        <v>5</v>
      </c>
      <c r="BC3" s="207"/>
      <c r="BD3" s="207"/>
      <c r="BE3" s="207"/>
      <c r="BF3" s="207"/>
      <c r="BG3" s="207"/>
      <c r="BH3" s="207"/>
      <c r="BI3" s="207"/>
      <c r="BJ3" s="207"/>
      <c r="BK3" s="207"/>
      <c r="BL3" s="207"/>
    </row>
    <row r="4" spans="1:64" ht="3.75" customHeight="1" x14ac:dyDescent="0.2">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row>
    <row r="5" spans="1:64" ht="20.25" customHeight="1" x14ac:dyDescent="0.2">
      <c r="A5" s="218" t="s">
        <v>6</v>
      </c>
      <c r="B5" s="219"/>
      <c r="C5" s="219"/>
      <c r="D5" s="219"/>
      <c r="E5" s="219"/>
      <c r="F5" s="219"/>
      <c r="G5" s="219"/>
      <c r="H5" s="219"/>
      <c r="I5" s="231" t="s">
        <v>7</v>
      </c>
      <c r="J5" s="231"/>
      <c r="K5" s="231"/>
      <c r="L5" s="231"/>
      <c r="M5" s="231"/>
      <c r="N5" s="231"/>
      <c r="O5" s="212" t="s">
        <v>8</v>
      </c>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3"/>
    </row>
    <row r="6" spans="1:64" s="4" customFormat="1" ht="16.5" customHeight="1" x14ac:dyDescent="0.2">
      <c r="A6" s="220" t="s">
        <v>9</v>
      </c>
      <c r="B6" s="221"/>
      <c r="C6" s="221"/>
      <c r="D6" s="221"/>
      <c r="E6" s="221"/>
      <c r="F6" s="221"/>
      <c r="G6" s="221"/>
      <c r="H6" s="221"/>
      <c r="I6" s="232" t="s">
        <v>5</v>
      </c>
      <c r="J6" s="233"/>
      <c r="K6" s="233"/>
      <c r="L6" s="233"/>
      <c r="M6" s="233"/>
      <c r="N6" s="23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5"/>
    </row>
    <row r="7" spans="1:64" s="4" customFormat="1" ht="16.5" customHeight="1" x14ac:dyDescent="0.2">
      <c r="A7" s="222" t="s">
        <v>10</v>
      </c>
      <c r="B7" s="223"/>
      <c r="C7" s="223"/>
      <c r="D7" s="223"/>
      <c r="E7" s="223"/>
      <c r="F7" s="223"/>
      <c r="G7" s="223"/>
      <c r="H7" s="223"/>
      <c r="I7" s="232" t="s">
        <v>5</v>
      </c>
      <c r="J7" s="233"/>
      <c r="K7" s="233"/>
      <c r="L7" s="233"/>
      <c r="M7" s="233"/>
      <c r="N7" s="23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7"/>
    </row>
    <row r="8" spans="1:64" s="4" customFormat="1" ht="16.5" customHeight="1" x14ac:dyDescent="0.2">
      <c r="A8" s="220" t="s">
        <v>12</v>
      </c>
      <c r="B8" s="221"/>
      <c r="C8" s="221"/>
      <c r="D8" s="221"/>
      <c r="E8" s="221"/>
      <c r="F8" s="221"/>
      <c r="G8" s="221"/>
      <c r="H8" s="221"/>
      <c r="I8" s="232" t="s">
        <v>5</v>
      </c>
      <c r="J8" s="233"/>
      <c r="K8" s="233"/>
      <c r="L8" s="233"/>
      <c r="M8" s="233"/>
      <c r="N8" s="23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5"/>
    </row>
    <row r="9" spans="1:64" s="4" customFormat="1" ht="16.5" customHeight="1" x14ac:dyDescent="0.2">
      <c r="A9" s="222" t="s">
        <v>14</v>
      </c>
      <c r="B9" s="223"/>
      <c r="C9" s="223"/>
      <c r="D9" s="223"/>
      <c r="E9" s="223"/>
      <c r="F9" s="223"/>
      <c r="G9" s="223"/>
      <c r="H9" s="223"/>
      <c r="I9" s="232" t="s">
        <v>5</v>
      </c>
      <c r="J9" s="233"/>
      <c r="K9" s="233"/>
      <c r="L9" s="233"/>
      <c r="M9" s="233"/>
      <c r="N9" s="234"/>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7"/>
    </row>
    <row r="10" spans="1:64" s="4" customFormat="1" ht="16.5" customHeight="1" x14ac:dyDescent="0.2">
      <c r="A10" s="205" t="s">
        <v>16</v>
      </c>
      <c r="B10" s="206"/>
      <c r="C10" s="206"/>
      <c r="D10" s="206"/>
      <c r="E10" s="206"/>
      <c r="F10" s="206"/>
      <c r="G10" s="206"/>
      <c r="H10" s="206"/>
      <c r="I10" s="235" t="s">
        <v>5</v>
      </c>
      <c r="J10" s="236"/>
      <c r="K10" s="236"/>
      <c r="L10" s="236"/>
      <c r="M10" s="236"/>
      <c r="N10" s="237"/>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30"/>
    </row>
    <row r="11" spans="1:64" s="4" customFormat="1" ht="16.5" customHeight="1" x14ac:dyDescent="0.2">
      <c r="A11" s="273" t="s">
        <v>99</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row>
    <row r="12" spans="1:64" ht="65.25" customHeight="1" x14ac:dyDescent="0.2">
      <c r="A12" s="274"/>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row>
    <row r="13" spans="1:64" ht="16.5" customHeight="1" x14ac:dyDescent="0.2">
      <c r="A13" s="205" t="s">
        <v>17</v>
      </c>
      <c r="B13" s="206"/>
      <c r="C13" s="206"/>
      <c r="D13" s="206"/>
      <c r="E13" s="206"/>
      <c r="F13" s="206"/>
      <c r="G13" s="206"/>
      <c r="H13" s="206"/>
      <c r="I13" s="203">
        <f>'Data Validation'!I2</f>
        <v>43313</v>
      </c>
      <c r="J13" s="203"/>
      <c r="K13" s="203"/>
      <c r="L13" s="203"/>
      <c r="M13" s="203"/>
      <c r="N13" s="203"/>
      <c r="O13" s="203"/>
      <c r="P13" s="203"/>
      <c r="Q13" s="203"/>
      <c r="R13" s="202" t="s">
        <v>18</v>
      </c>
      <c r="S13" s="202"/>
      <c r="T13" s="202"/>
      <c r="U13" s="202"/>
      <c r="V13" s="202"/>
      <c r="W13" s="202"/>
      <c r="X13" s="202"/>
      <c r="Y13" s="202"/>
      <c r="Z13" s="202"/>
      <c r="AA13" s="202"/>
      <c r="AB13" s="202"/>
      <c r="AC13" s="202"/>
      <c r="AD13" s="204">
        <f>'Data Validation'!I4</f>
        <v>43465</v>
      </c>
      <c r="AE13" s="204"/>
      <c r="AF13" s="204"/>
      <c r="AG13" s="204"/>
      <c r="AH13" s="204"/>
      <c r="AI13" s="204"/>
      <c r="AJ13" s="204"/>
      <c r="AK13" s="204"/>
      <c r="AL13" s="204"/>
      <c r="AM13" s="202" t="s">
        <v>19</v>
      </c>
      <c r="AN13" s="202"/>
      <c r="AO13" s="202"/>
      <c r="AP13" s="202"/>
      <c r="AQ13" s="202"/>
      <c r="AR13" s="202"/>
      <c r="AS13" s="202"/>
      <c r="AT13" s="202"/>
      <c r="AU13" s="202"/>
      <c r="AV13" s="202"/>
      <c r="AW13" s="202"/>
      <c r="AX13" s="202"/>
      <c r="AY13" s="202"/>
      <c r="AZ13" s="202"/>
      <c r="BA13" s="202"/>
      <c r="BB13" s="202"/>
      <c r="BC13" s="202"/>
      <c r="BD13" s="202"/>
      <c r="BE13" s="200">
        <f ca="1">(AD13-BB2)</f>
        <v>35</v>
      </c>
      <c r="BF13" s="200"/>
      <c r="BG13" s="200"/>
      <c r="BH13" s="200"/>
      <c r="BI13" s="200"/>
      <c r="BJ13" s="200"/>
      <c r="BK13" s="200"/>
      <c r="BL13" s="201"/>
    </row>
    <row r="14" spans="1:64" ht="16.5" customHeight="1" x14ac:dyDescent="0.2">
      <c r="A14" s="255" t="s">
        <v>12</v>
      </c>
      <c r="B14" s="255"/>
      <c r="C14" s="255"/>
      <c r="D14" s="255"/>
      <c r="E14" s="255"/>
      <c r="F14" s="255"/>
      <c r="G14" s="255"/>
      <c r="H14" s="255"/>
      <c r="I14" s="255"/>
      <c r="J14" s="255"/>
      <c r="K14" s="255"/>
      <c r="L14" s="255"/>
      <c r="M14" s="255"/>
      <c r="N14" s="255"/>
      <c r="O14" s="255"/>
      <c r="P14" s="256"/>
      <c r="Q14" s="257" t="s">
        <v>14</v>
      </c>
      <c r="R14" s="257"/>
      <c r="S14" s="257"/>
      <c r="T14" s="257"/>
      <c r="U14" s="257"/>
      <c r="V14" s="257"/>
      <c r="W14" s="257"/>
      <c r="X14" s="257"/>
      <c r="Y14" s="257"/>
      <c r="Z14" s="257"/>
      <c r="AA14" s="257"/>
      <c r="AB14" s="257"/>
      <c r="AC14" s="257"/>
      <c r="AD14" s="257"/>
      <c r="AE14" s="257"/>
      <c r="AF14" s="257"/>
      <c r="AG14" s="254" t="s">
        <v>20</v>
      </c>
      <c r="AH14" s="254"/>
      <c r="AI14" s="254"/>
      <c r="AJ14" s="254"/>
      <c r="AK14" s="254"/>
      <c r="AL14" s="254"/>
      <c r="AM14" s="254"/>
      <c r="AN14" s="254"/>
      <c r="AO14" s="254"/>
      <c r="AP14" s="254"/>
      <c r="AQ14" s="254"/>
      <c r="AR14" s="254"/>
      <c r="AS14" s="254"/>
      <c r="AT14" s="254"/>
      <c r="AU14" s="254"/>
      <c r="AV14" s="254"/>
      <c r="AW14" s="300" t="s">
        <v>21</v>
      </c>
      <c r="AX14" s="301"/>
      <c r="AY14" s="301"/>
      <c r="AZ14" s="301"/>
      <c r="BA14" s="301"/>
      <c r="BB14" s="301"/>
      <c r="BC14" s="301"/>
      <c r="BD14" s="301"/>
      <c r="BE14" s="301"/>
      <c r="BF14" s="301"/>
      <c r="BG14" s="301"/>
      <c r="BH14" s="301"/>
      <c r="BI14" s="301"/>
      <c r="BJ14" s="301"/>
      <c r="BK14" s="301"/>
      <c r="BL14" s="301"/>
    </row>
    <row r="15" spans="1:64" s="71" customFormat="1" ht="9.75" customHeight="1" x14ac:dyDescent="0.2">
      <c r="A15" s="287" t="s">
        <v>22</v>
      </c>
      <c r="B15" s="287"/>
      <c r="C15" s="287"/>
      <c r="D15" s="287"/>
      <c r="E15" s="287"/>
      <c r="F15" s="287"/>
      <c r="G15" s="287"/>
      <c r="H15" s="302"/>
      <c r="I15" s="286" t="s">
        <v>23</v>
      </c>
      <c r="J15" s="287"/>
      <c r="K15" s="287"/>
      <c r="L15" s="287"/>
      <c r="M15" s="287"/>
      <c r="N15" s="287"/>
      <c r="O15" s="287"/>
      <c r="P15" s="287"/>
      <c r="Q15" s="287" t="s">
        <v>22</v>
      </c>
      <c r="R15" s="287"/>
      <c r="S15" s="287"/>
      <c r="T15" s="287"/>
      <c r="U15" s="287"/>
      <c r="V15" s="287"/>
      <c r="W15" s="287"/>
      <c r="X15" s="302"/>
      <c r="Y15" s="286" t="s">
        <v>23</v>
      </c>
      <c r="Z15" s="287"/>
      <c r="AA15" s="287"/>
      <c r="AB15" s="287"/>
      <c r="AC15" s="287"/>
      <c r="AD15" s="287"/>
      <c r="AE15" s="287"/>
      <c r="AF15" s="287"/>
      <c r="AG15" s="287" t="s">
        <v>22</v>
      </c>
      <c r="AH15" s="287"/>
      <c r="AI15" s="287"/>
      <c r="AJ15" s="287"/>
      <c r="AK15" s="287"/>
      <c r="AL15" s="287"/>
      <c r="AM15" s="287"/>
      <c r="AN15" s="302"/>
      <c r="AO15" s="286" t="s">
        <v>23</v>
      </c>
      <c r="AP15" s="287"/>
      <c r="AQ15" s="287"/>
      <c r="AR15" s="287"/>
      <c r="AS15" s="287"/>
      <c r="AT15" s="287"/>
      <c r="AU15" s="287"/>
      <c r="AV15" s="287"/>
      <c r="AW15" s="287" t="s">
        <v>22</v>
      </c>
      <c r="AX15" s="287"/>
      <c r="AY15" s="287"/>
      <c r="AZ15" s="287"/>
      <c r="BA15" s="287"/>
      <c r="BB15" s="287"/>
      <c r="BC15" s="287"/>
      <c r="BD15" s="302"/>
      <c r="BE15" s="286" t="s">
        <v>23</v>
      </c>
      <c r="BF15" s="287"/>
      <c r="BG15" s="287"/>
      <c r="BH15" s="287"/>
      <c r="BI15" s="287"/>
      <c r="BJ15" s="287"/>
      <c r="BK15" s="287"/>
      <c r="BL15" s="287"/>
    </row>
    <row r="16" spans="1:64" s="6" customFormat="1" ht="16.5" customHeight="1" x14ac:dyDescent="0.2">
      <c r="A16" s="309">
        <f>COUNTIFS('Risks &amp; Issues'!B:B,"Risk",'Risks &amp; Issues'!I:I,"&lt;&gt;Resolved")</f>
        <v>1</v>
      </c>
      <c r="B16" s="309"/>
      <c r="C16" s="309"/>
      <c r="D16" s="309"/>
      <c r="E16" s="309"/>
      <c r="F16" s="309"/>
      <c r="G16" s="309"/>
      <c r="H16" s="310"/>
      <c r="I16" s="288">
        <f>COUNTIFS('Risks &amp; Issues'!B:B,"Risk",'Risks &amp; Issues'!I:I,"Resolved")</f>
        <v>1</v>
      </c>
      <c r="J16" s="289"/>
      <c r="K16" s="289"/>
      <c r="L16" s="289"/>
      <c r="M16" s="289"/>
      <c r="N16" s="289"/>
      <c r="O16" s="289"/>
      <c r="P16" s="289"/>
      <c r="Q16" s="303">
        <f>COUNTIFS('Risks &amp; Issues'!B:B,"Issue",'Risks &amp; Issues'!I:I,"&lt;&gt;Resolved")</f>
        <v>0</v>
      </c>
      <c r="R16" s="303"/>
      <c r="S16" s="303"/>
      <c r="T16" s="303"/>
      <c r="U16" s="303"/>
      <c r="V16" s="303"/>
      <c r="W16" s="303"/>
      <c r="X16" s="304"/>
      <c r="Y16" s="288">
        <f>COUNTIFS('Risks &amp; Issues'!B:B,"Issue",'Risks &amp; Issues'!I:I,"Resolved")</f>
        <v>0</v>
      </c>
      <c r="Z16" s="289"/>
      <c r="AA16" s="289"/>
      <c r="AB16" s="289"/>
      <c r="AC16" s="289"/>
      <c r="AD16" s="289"/>
      <c r="AE16" s="289"/>
      <c r="AF16" s="289"/>
      <c r="AG16" s="305">
        <f>COUNTIFS('Questions &amp; Decisions'!B:B,"Question",'Questions &amp; Decisions'!I:I,"&lt;&gt;Resolved")</f>
        <v>2</v>
      </c>
      <c r="AH16" s="305"/>
      <c r="AI16" s="305"/>
      <c r="AJ16" s="305"/>
      <c r="AK16" s="305"/>
      <c r="AL16" s="305"/>
      <c r="AM16" s="305"/>
      <c r="AN16" s="306"/>
      <c r="AO16" s="288">
        <f>COUNTIFS('Questions &amp; Decisions'!B:B,"Question",'Questions &amp; Decisions'!I:I,"Resolved")</f>
        <v>0</v>
      </c>
      <c r="AP16" s="289"/>
      <c r="AQ16" s="289"/>
      <c r="AR16" s="289"/>
      <c r="AS16" s="289"/>
      <c r="AT16" s="289"/>
      <c r="AU16" s="289"/>
      <c r="AV16" s="289"/>
      <c r="AW16" s="307">
        <f>COUNTIFS('Questions &amp; Decisions'!B:B,"Decision",'Questions &amp; Decisions'!I:I,"&lt;&gt;Resolved")</f>
        <v>0</v>
      </c>
      <c r="AX16" s="307"/>
      <c r="AY16" s="307"/>
      <c r="AZ16" s="307"/>
      <c r="BA16" s="307"/>
      <c r="BB16" s="307"/>
      <c r="BC16" s="307"/>
      <c r="BD16" s="308"/>
      <c r="BE16" s="288">
        <f>COUNTIFS('Questions &amp; Decisions'!B:B,"Decision",'Questions &amp; Decisions'!I:I,"Resolved")</f>
        <v>0</v>
      </c>
      <c r="BF16" s="289"/>
      <c r="BG16" s="289"/>
      <c r="BH16" s="289"/>
      <c r="BI16" s="289"/>
      <c r="BJ16" s="289"/>
      <c r="BK16" s="289"/>
      <c r="BL16" s="289"/>
    </row>
    <row r="17" spans="1:64" ht="16.5" customHeight="1" x14ac:dyDescent="0.2">
      <c r="A17" s="258" t="s">
        <v>9</v>
      </c>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row>
    <row r="18" spans="1:64" ht="16.5" customHeight="1" x14ac:dyDescent="0.2">
      <c r="A18" s="191" t="s">
        <v>24</v>
      </c>
      <c r="B18" s="191"/>
      <c r="C18" s="191"/>
      <c r="D18" s="191"/>
      <c r="E18" s="191"/>
      <c r="F18" s="191"/>
      <c r="G18" s="191"/>
      <c r="H18" s="192"/>
      <c r="I18" s="290" t="s">
        <v>25</v>
      </c>
      <c r="J18" s="290"/>
      <c r="K18" s="290"/>
      <c r="L18" s="290"/>
      <c r="M18" s="290"/>
      <c r="N18" s="290"/>
      <c r="O18" s="290"/>
      <c r="P18" s="290"/>
      <c r="Q18" s="291" t="s">
        <v>26</v>
      </c>
      <c r="R18" s="291"/>
      <c r="S18" s="291"/>
      <c r="T18" s="291"/>
      <c r="U18" s="291"/>
      <c r="V18" s="291"/>
      <c r="W18" s="291"/>
      <c r="X18" s="291"/>
      <c r="Y18" s="292" t="s">
        <v>27</v>
      </c>
      <c r="Z18" s="292"/>
      <c r="AA18" s="292"/>
      <c r="AB18" s="292"/>
      <c r="AC18" s="292"/>
      <c r="AD18" s="292"/>
      <c r="AE18" s="292"/>
      <c r="AF18" s="292"/>
      <c r="AG18" s="293" t="s">
        <v>28</v>
      </c>
      <c r="AH18" s="293"/>
      <c r="AI18" s="293"/>
      <c r="AJ18" s="293"/>
      <c r="AK18" s="293"/>
      <c r="AL18" s="293"/>
      <c r="AM18" s="293"/>
      <c r="AN18" s="293"/>
      <c r="AO18" s="294" t="s">
        <v>29</v>
      </c>
      <c r="AP18" s="294"/>
      <c r="AQ18" s="294"/>
      <c r="AR18" s="294"/>
      <c r="AS18" s="294"/>
      <c r="AT18" s="294"/>
      <c r="AU18" s="294"/>
      <c r="AV18" s="294"/>
      <c r="AW18" s="295" t="s">
        <v>30</v>
      </c>
      <c r="AX18" s="295"/>
      <c r="AY18" s="295"/>
      <c r="AZ18" s="295"/>
      <c r="BA18" s="295"/>
      <c r="BB18" s="295"/>
      <c r="BC18" s="295"/>
      <c r="BD18" s="295"/>
      <c r="BE18" s="296" t="s">
        <v>31</v>
      </c>
      <c r="BF18" s="297"/>
      <c r="BG18" s="297"/>
      <c r="BH18" s="297"/>
      <c r="BI18" s="297"/>
      <c r="BJ18" s="297"/>
      <c r="BK18" s="297"/>
      <c r="BL18" s="297"/>
    </row>
    <row r="19" spans="1:64" s="7" customFormat="1" ht="16.5" customHeight="1" x14ac:dyDescent="0.2">
      <c r="A19" s="184">
        <f>SUM(I19:BL19)</f>
        <v>121</v>
      </c>
      <c r="B19" s="184"/>
      <c r="C19" s="184"/>
      <c r="D19" s="184"/>
      <c r="E19" s="184"/>
      <c r="F19" s="184"/>
      <c r="G19" s="184"/>
      <c r="H19" s="185"/>
      <c r="I19" s="186">
        <f>COUNTIF('Action Items'!L:L,I18)</f>
        <v>58</v>
      </c>
      <c r="J19" s="186"/>
      <c r="K19" s="186"/>
      <c r="L19" s="186"/>
      <c r="M19" s="186"/>
      <c r="N19" s="186"/>
      <c r="O19" s="186"/>
      <c r="P19" s="186"/>
      <c r="Q19" s="187">
        <f>COUNTIF('Action Items'!L:L,Q18)</f>
        <v>20</v>
      </c>
      <c r="R19" s="187"/>
      <c r="S19" s="187"/>
      <c r="T19" s="187"/>
      <c r="U19" s="187"/>
      <c r="V19" s="187"/>
      <c r="W19" s="187"/>
      <c r="X19" s="187"/>
      <c r="Y19" s="188">
        <f>COUNTIF('Action Items'!L:L,Y18)</f>
        <v>27</v>
      </c>
      <c r="Z19" s="188"/>
      <c r="AA19" s="188"/>
      <c r="AB19" s="188"/>
      <c r="AC19" s="188"/>
      <c r="AD19" s="188"/>
      <c r="AE19" s="188"/>
      <c r="AF19" s="188"/>
      <c r="AG19" s="189">
        <f>COUNTIF('Action Items'!L:L,AG18)</f>
        <v>12</v>
      </c>
      <c r="AH19" s="189"/>
      <c r="AI19" s="189"/>
      <c r="AJ19" s="189"/>
      <c r="AK19" s="189"/>
      <c r="AL19" s="189"/>
      <c r="AM19" s="189"/>
      <c r="AN19" s="189"/>
      <c r="AO19" s="190">
        <f>COUNTIF('Action Items'!L:L,AO18)</f>
        <v>1</v>
      </c>
      <c r="AP19" s="190"/>
      <c r="AQ19" s="190"/>
      <c r="AR19" s="190"/>
      <c r="AS19" s="190"/>
      <c r="AT19" s="190"/>
      <c r="AU19" s="190"/>
      <c r="AV19" s="190"/>
      <c r="AW19" s="259">
        <f>COUNTIF('Action Items'!L:L,AW18)</f>
        <v>1</v>
      </c>
      <c r="AX19" s="259"/>
      <c r="AY19" s="259"/>
      <c r="AZ19" s="259"/>
      <c r="BA19" s="259"/>
      <c r="BB19" s="259"/>
      <c r="BC19" s="259"/>
      <c r="BD19" s="259"/>
      <c r="BE19" s="182">
        <f>COUNTIF('Action Items'!L:L,BE18)</f>
        <v>2</v>
      </c>
      <c r="BF19" s="183"/>
      <c r="BG19" s="183"/>
      <c r="BH19" s="183"/>
      <c r="BI19" s="183"/>
      <c r="BJ19" s="183"/>
      <c r="BK19" s="183"/>
      <c r="BL19" s="183"/>
    </row>
    <row r="20" spans="1:64" s="2" customFormat="1" ht="11.25" customHeight="1" x14ac:dyDescent="0.25">
      <c r="A20" s="277" t="s">
        <v>32</v>
      </c>
      <c r="B20" s="154"/>
      <c r="C20" s="250" t="s">
        <v>33</v>
      </c>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75" t="s">
        <v>34</v>
      </c>
      <c r="AU20" s="275"/>
      <c r="AV20" s="275"/>
      <c r="AW20" s="275" t="s">
        <v>35</v>
      </c>
      <c r="AX20" s="275"/>
      <c r="AY20" s="275"/>
      <c r="AZ20" s="275"/>
      <c r="BA20" s="275"/>
      <c r="BB20" s="275"/>
      <c r="BC20" s="275"/>
      <c r="BD20" s="275"/>
      <c r="BE20" s="275" t="s">
        <v>36</v>
      </c>
      <c r="BF20" s="275"/>
      <c r="BG20" s="275"/>
      <c r="BH20" s="275"/>
      <c r="BI20" s="275"/>
      <c r="BJ20" s="275"/>
      <c r="BK20" s="275"/>
      <c r="BL20" s="276"/>
    </row>
    <row r="21" spans="1:64" s="9" customFormat="1" ht="9" customHeight="1" x14ac:dyDescent="0.25">
      <c r="A21" s="278"/>
      <c r="B21" s="279"/>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80"/>
      <c r="AU21" s="280"/>
      <c r="AV21" s="280"/>
      <c r="AW21" s="280"/>
      <c r="AX21" s="280"/>
      <c r="AY21" s="280"/>
      <c r="AZ21" s="280"/>
      <c r="BA21" s="280"/>
      <c r="BB21" s="280"/>
      <c r="BC21" s="280"/>
      <c r="BD21" s="280"/>
      <c r="BE21" s="239" t="s">
        <v>32</v>
      </c>
      <c r="BF21" s="239"/>
      <c r="BG21" s="239"/>
      <c r="BH21" s="285"/>
      <c r="BI21" s="238" t="s">
        <v>37</v>
      </c>
      <c r="BJ21" s="239"/>
      <c r="BK21" s="239"/>
      <c r="BL21" s="240"/>
    </row>
    <row r="22" spans="1:64" ht="16.5" customHeight="1" x14ac:dyDescent="0.2">
      <c r="A22" s="194">
        <v>1</v>
      </c>
      <c r="B22" s="195"/>
      <c r="C22" s="298" t="s">
        <v>184</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9"/>
      <c r="AT22" s="281" t="s">
        <v>105</v>
      </c>
      <c r="AU22" s="282"/>
      <c r="AV22" s="283"/>
      <c r="AW22" s="196">
        <f>COUNTIF('Action Items'!D:D,A22)</f>
        <v>12</v>
      </c>
      <c r="AX22" s="196"/>
      <c r="AY22" s="196"/>
      <c r="AZ22" s="196"/>
      <c r="BA22" s="196"/>
      <c r="BB22" s="196"/>
      <c r="BC22" s="196"/>
      <c r="BD22" s="196"/>
      <c r="BE22" s="143">
        <f>COUNTIFS('Action Items'!D:D,A22,'Action Items'!L:L,"Complete")</f>
        <v>3</v>
      </c>
      <c r="BF22" s="144"/>
      <c r="BG22" s="144"/>
      <c r="BH22" s="144"/>
      <c r="BI22" s="241">
        <f t="shared" ref="BI22:BI27" si="0">BE22/AW22</f>
        <v>0.25</v>
      </c>
      <c r="BJ22" s="242"/>
      <c r="BK22" s="242"/>
      <c r="BL22" s="243"/>
    </row>
    <row r="23" spans="1:64" ht="16.5" customHeight="1" x14ac:dyDescent="0.2">
      <c r="A23" s="145">
        <v>2</v>
      </c>
      <c r="B23" s="197"/>
      <c r="C23" s="216" t="s">
        <v>264</v>
      </c>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163"/>
      <c r="AT23" s="164" t="s">
        <v>106</v>
      </c>
      <c r="AU23" s="284"/>
      <c r="AV23" s="166"/>
      <c r="AW23" s="167">
        <f>COUNTIF('Action Items'!D:D,A23)</f>
        <v>11</v>
      </c>
      <c r="AX23" s="167"/>
      <c r="AY23" s="167"/>
      <c r="AZ23" s="167"/>
      <c r="BA23" s="167"/>
      <c r="BB23" s="167"/>
      <c r="BC23" s="167"/>
      <c r="BD23" s="167"/>
      <c r="BE23" s="168">
        <f>COUNTIFS('Action Items'!D:D,A23,'Action Items'!L:L,"Complete")</f>
        <v>2</v>
      </c>
      <c r="BF23" s="193"/>
      <c r="BG23" s="193"/>
      <c r="BH23" s="193"/>
      <c r="BI23" s="244">
        <f t="shared" si="0"/>
        <v>0.18181818181818182</v>
      </c>
      <c r="BJ23" s="245"/>
      <c r="BK23" s="245"/>
      <c r="BL23" s="246"/>
    </row>
    <row r="24" spans="1:64" ht="16.5" customHeight="1" x14ac:dyDescent="0.2">
      <c r="A24" s="194">
        <v>3</v>
      </c>
      <c r="B24" s="195"/>
      <c r="C24" s="298" t="s">
        <v>183</v>
      </c>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9"/>
      <c r="AT24" s="281" t="s">
        <v>105</v>
      </c>
      <c r="AU24" s="282"/>
      <c r="AV24" s="283"/>
      <c r="AW24" s="196">
        <f>COUNTIF('Action Items'!D:D,A24)</f>
        <v>35</v>
      </c>
      <c r="AX24" s="196"/>
      <c r="AY24" s="196"/>
      <c r="AZ24" s="196"/>
      <c r="BA24" s="196"/>
      <c r="BB24" s="196"/>
      <c r="BC24" s="196"/>
      <c r="BD24" s="196"/>
      <c r="BE24" s="143">
        <f>COUNTIFS('Action Items'!D:D,A24,'Action Items'!L:L,"Complete")</f>
        <v>25</v>
      </c>
      <c r="BF24" s="144"/>
      <c r="BG24" s="144"/>
      <c r="BH24" s="144"/>
      <c r="BI24" s="247">
        <f>BE24/AW24</f>
        <v>0.7142857142857143</v>
      </c>
      <c r="BJ24" s="248"/>
      <c r="BK24" s="248"/>
      <c r="BL24" s="249"/>
    </row>
    <row r="25" spans="1:64" ht="16.5" customHeight="1" x14ac:dyDescent="0.2">
      <c r="A25" s="145">
        <v>4</v>
      </c>
      <c r="B25" s="146"/>
      <c r="C25" s="162" t="s">
        <v>126</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3"/>
      <c r="AT25" s="164" t="s">
        <v>105</v>
      </c>
      <c r="AU25" s="165"/>
      <c r="AV25" s="166"/>
      <c r="AW25" s="167">
        <f>COUNTIF('Action Items'!D:D,A25)</f>
        <v>31</v>
      </c>
      <c r="AX25" s="167"/>
      <c r="AY25" s="167"/>
      <c r="AZ25" s="167"/>
      <c r="BA25" s="167"/>
      <c r="BB25" s="167"/>
      <c r="BC25" s="167"/>
      <c r="BD25" s="167"/>
      <c r="BE25" s="168">
        <f>COUNTIFS('Action Items'!D:D,A25,'Action Items'!L:L,"Complete")</f>
        <v>4</v>
      </c>
      <c r="BF25" s="169"/>
      <c r="BG25" s="169"/>
      <c r="BH25" s="169"/>
      <c r="BI25" s="170">
        <f t="shared" si="0"/>
        <v>0.12903225806451613</v>
      </c>
      <c r="BJ25" s="171"/>
      <c r="BK25" s="171"/>
      <c r="BL25" s="172"/>
    </row>
    <row r="26" spans="1:64" ht="16.5" customHeight="1" x14ac:dyDescent="0.2">
      <c r="A26" s="194">
        <v>5</v>
      </c>
      <c r="B26" s="314"/>
      <c r="C26" s="298" t="s">
        <v>265</v>
      </c>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9"/>
      <c r="AT26" s="281" t="s">
        <v>106</v>
      </c>
      <c r="AU26" s="282"/>
      <c r="AV26" s="283"/>
      <c r="AW26" s="196">
        <f>COUNTIF('Action Items'!D:D,A26)</f>
        <v>22</v>
      </c>
      <c r="AX26" s="196"/>
      <c r="AY26" s="196"/>
      <c r="AZ26" s="196"/>
      <c r="BA26" s="196"/>
      <c r="BB26" s="196"/>
      <c r="BC26" s="196"/>
      <c r="BD26" s="196"/>
      <c r="BE26" s="143">
        <f>COUNTIFS('Action Items'!D:D,A26,'Action Items'!L:L,"Complete")</f>
        <v>18</v>
      </c>
      <c r="BF26" s="144"/>
      <c r="BG26" s="144"/>
      <c r="BH26" s="144"/>
      <c r="BI26" s="315">
        <f t="shared" si="0"/>
        <v>0.81818181818181823</v>
      </c>
      <c r="BJ26" s="316"/>
      <c r="BK26" s="316"/>
      <c r="BL26" s="317"/>
    </row>
    <row r="27" spans="1:64" ht="16.5" customHeight="1" x14ac:dyDescent="0.2">
      <c r="A27" s="145">
        <v>6</v>
      </c>
      <c r="B27" s="146"/>
      <c r="C27" s="162" t="s">
        <v>138</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3"/>
      <c r="AT27" s="164" t="s">
        <v>105</v>
      </c>
      <c r="AU27" s="165"/>
      <c r="AV27" s="166"/>
      <c r="AW27" s="167">
        <f>COUNTIF('Action Items'!D:D,A27)</f>
        <v>13</v>
      </c>
      <c r="AX27" s="167"/>
      <c r="AY27" s="167"/>
      <c r="AZ27" s="167"/>
      <c r="BA27" s="167"/>
      <c r="BB27" s="167"/>
      <c r="BC27" s="167"/>
      <c r="BD27" s="167"/>
      <c r="BE27" s="168">
        <f>COUNTIFS('Action Items'!D:D,A27,'Action Items'!L:L,"Complete")</f>
        <v>6</v>
      </c>
      <c r="BF27" s="169"/>
      <c r="BG27" s="169"/>
      <c r="BH27" s="169"/>
      <c r="BI27" s="170">
        <f t="shared" si="0"/>
        <v>0.46153846153846156</v>
      </c>
      <c r="BJ27" s="171"/>
      <c r="BK27" s="171"/>
      <c r="BL27" s="172"/>
    </row>
    <row r="28" spans="1:64" ht="16.5" customHeight="1" x14ac:dyDescent="0.2">
      <c r="A28" s="194">
        <v>7</v>
      </c>
      <c r="B28" s="314"/>
      <c r="C28" s="298" t="s">
        <v>192</v>
      </c>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9"/>
      <c r="AT28" s="281" t="s">
        <v>106</v>
      </c>
      <c r="AU28" s="282"/>
      <c r="AV28" s="283"/>
      <c r="AW28" s="196">
        <f>COUNTIF('Action Items'!D:D,A28)</f>
        <v>5</v>
      </c>
      <c r="AX28" s="196"/>
      <c r="AY28" s="196"/>
      <c r="AZ28" s="196"/>
      <c r="BA28" s="196"/>
      <c r="BB28" s="196"/>
      <c r="BC28" s="196"/>
      <c r="BD28" s="196"/>
      <c r="BE28" s="143">
        <f>COUNTIFS('Action Items'!D:D,A28,'Action Items'!L:L,"Complete")</f>
        <v>0</v>
      </c>
      <c r="BF28" s="144"/>
      <c r="BG28" s="144"/>
      <c r="BH28" s="144"/>
      <c r="BI28" s="315">
        <f t="shared" ref="BI28:BI29" si="1">BE28/AW28</f>
        <v>0</v>
      </c>
      <c r="BJ28" s="316"/>
      <c r="BK28" s="316"/>
      <c r="BL28" s="317"/>
    </row>
    <row r="29" spans="1:64" ht="16.5" customHeight="1" x14ac:dyDescent="0.2">
      <c r="A29" s="321">
        <v>8</v>
      </c>
      <c r="B29" s="322"/>
      <c r="C29" s="162" t="s">
        <v>266</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3"/>
      <c r="AT29" s="164" t="s">
        <v>105</v>
      </c>
      <c r="AU29" s="165"/>
      <c r="AV29" s="166"/>
      <c r="AW29" s="167">
        <f>COUNTIF('Action Items'!D:D,A29)</f>
        <v>2</v>
      </c>
      <c r="AX29" s="167"/>
      <c r="AY29" s="167"/>
      <c r="AZ29" s="167"/>
      <c r="BA29" s="167"/>
      <c r="BB29" s="167"/>
      <c r="BC29" s="167"/>
      <c r="BD29" s="167"/>
      <c r="BE29" s="168">
        <f>COUNTIFS('Action Items'!D:D,A29,'Action Items'!L:L,"Complete")</f>
        <v>0</v>
      </c>
      <c r="BF29" s="169"/>
      <c r="BG29" s="169"/>
      <c r="BH29" s="169"/>
      <c r="BI29" s="170">
        <f t="shared" si="1"/>
        <v>0</v>
      </c>
      <c r="BJ29" s="171"/>
      <c r="BK29" s="171"/>
      <c r="BL29" s="172"/>
    </row>
    <row r="30" spans="1:64" ht="16.5" customHeight="1" x14ac:dyDescent="0.2">
      <c r="A30" s="179" t="s">
        <v>38</v>
      </c>
      <c r="B30" s="155"/>
      <c r="C30" s="155"/>
      <c r="D30" s="155"/>
      <c r="E30" s="155"/>
      <c r="F30" s="155"/>
      <c r="G30" s="155"/>
      <c r="H30" s="155"/>
      <c r="I30" s="155"/>
      <c r="J30" s="155"/>
      <c r="K30" s="155"/>
      <c r="L30" s="155"/>
      <c r="M30" s="155"/>
      <c r="N30" s="155"/>
      <c r="O30" s="155"/>
      <c r="P30" s="155"/>
      <c r="Q30" s="155"/>
      <c r="R30" s="155"/>
      <c r="S30" s="155"/>
      <c r="T30" s="155"/>
      <c r="U30" s="155"/>
      <c r="V30" s="180"/>
      <c r="W30" s="173" t="s">
        <v>76</v>
      </c>
      <c r="X30" s="174"/>
      <c r="Y30" s="174"/>
      <c r="Z30" s="174"/>
      <c r="AA30" s="174"/>
      <c r="AB30" s="174"/>
      <c r="AC30" s="174"/>
      <c r="AD30" s="174"/>
      <c r="AE30" s="174"/>
      <c r="AF30" s="174"/>
      <c r="AG30" s="174"/>
      <c r="AH30" s="174"/>
      <c r="AI30" s="174"/>
      <c r="AJ30" s="174"/>
      <c r="AK30" s="174"/>
      <c r="AL30" s="174"/>
      <c r="AM30" s="174"/>
      <c r="AN30" s="174"/>
      <c r="AO30" s="174"/>
      <c r="AP30" s="174"/>
      <c r="AQ30" s="175"/>
      <c r="AR30" s="219" t="s">
        <v>71</v>
      </c>
      <c r="AS30" s="219"/>
      <c r="AT30" s="219"/>
      <c r="AU30" s="219"/>
      <c r="AV30" s="219"/>
      <c r="AW30" s="219"/>
      <c r="AX30" s="219"/>
      <c r="AY30" s="219"/>
      <c r="AZ30" s="219"/>
      <c r="BA30" s="154" t="s">
        <v>72</v>
      </c>
      <c r="BB30" s="155"/>
      <c r="BC30" s="155"/>
      <c r="BD30" s="155"/>
      <c r="BE30" s="155"/>
      <c r="BF30" s="155"/>
      <c r="BG30" s="155"/>
      <c r="BH30" s="155"/>
      <c r="BI30" s="155"/>
      <c r="BJ30" s="155"/>
      <c r="BK30" s="155"/>
      <c r="BL30" s="156"/>
    </row>
    <row r="31" spans="1:64" ht="16.5" customHeight="1" x14ac:dyDescent="0.2">
      <c r="A31" s="181" t="s">
        <v>120</v>
      </c>
      <c r="B31" s="151"/>
      <c r="C31" s="151"/>
      <c r="D31" s="151"/>
      <c r="E31" s="151"/>
      <c r="F31" s="151"/>
      <c r="G31" s="151"/>
      <c r="H31" s="151"/>
      <c r="I31" s="151"/>
      <c r="J31" s="151"/>
      <c r="K31" s="151"/>
      <c r="L31" s="151"/>
      <c r="M31" s="151"/>
      <c r="N31" s="151"/>
      <c r="O31" s="151"/>
      <c r="P31" s="151"/>
      <c r="Q31" s="151"/>
      <c r="R31" s="151"/>
      <c r="S31" s="151"/>
      <c r="T31" s="151"/>
      <c r="U31" s="151"/>
      <c r="V31" s="152"/>
      <c r="W31" s="176" t="s">
        <v>124</v>
      </c>
      <c r="X31" s="177"/>
      <c r="Y31" s="177"/>
      <c r="Z31" s="177"/>
      <c r="AA31" s="177"/>
      <c r="AB31" s="177"/>
      <c r="AC31" s="177"/>
      <c r="AD31" s="177"/>
      <c r="AE31" s="177"/>
      <c r="AF31" s="177"/>
      <c r="AG31" s="177"/>
      <c r="AH31" s="177"/>
      <c r="AI31" s="177"/>
      <c r="AJ31" s="177"/>
      <c r="AK31" s="177"/>
      <c r="AL31" s="177"/>
      <c r="AM31" s="177"/>
      <c r="AN31" s="177"/>
      <c r="AO31" s="177"/>
      <c r="AP31" s="177"/>
      <c r="AQ31" s="178"/>
      <c r="AR31" s="323" t="s">
        <v>112</v>
      </c>
      <c r="AS31" s="323"/>
      <c r="AT31" s="323"/>
      <c r="AU31" s="323"/>
      <c r="AV31" s="323"/>
      <c r="AW31" s="323"/>
      <c r="AX31" s="323"/>
      <c r="AY31" s="323"/>
      <c r="AZ31" s="323"/>
      <c r="BA31" s="150" t="s">
        <v>73</v>
      </c>
      <c r="BB31" s="151"/>
      <c r="BC31" s="151"/>
      <c r="BD31" s="151"/>
      <c r="BE31" s="151"/>
      <c r="BF31" s="151"/>
      <c r="BG31" s="151"/>
      <c r="BH31" s="151"/>
      <c r="BI31" s="151"/>
      <c r="BJ31" s="151"/>
      <c r="BK31" s="151"/>
      <c r="BL31" s="157"/>
    </row>
    <row r="32" spans="1:64" ht="16.5" customHeight="1" x14ac:dyDescent="0.2">
      <c r="A32" s="318" t="s">
        <v>39</v>
      </c>
      <c r="B32" s="148"/>
      <c r="C32" s="148"/>
      <c r="D32" s="148"/>
      <c r="E32" s="148"/>
      <c r="F32" s="148"/>
      <c r="G32" s="148"/>
      <c r="H32" s="148"/>
      <c r="I32" s="148"/>
      <c r="J32" s="148"/>
      <c r="K32" s="148"/>
      <c r="L32" s="148"/>
      <c r="M32" s="148"/>
      <c r="N32" s="148"/>
      <c r="O32" s="148"/>
      <c r="P32" s="148"/>
      <c r="Q32" s="148"/>
      <c r="R32" s="148"/>
      <c r="S32" s="148"/>
      <c r="T32" s="148"/>
      <c r="U32" s="148"/>
      <c r="V32" s="149"/>
      <c r="W32" s="147" t="s">
        <v>119</v>
      </c>
      <c r="X32" s="148"/>
      <c r="Y32" s="148"/>
      <c r="Z32" s="148"/>
      <c r="AA32" s="148"/>
      <c r="AB32" s="148"/>
      <c r="AC32" s="148"/>
      <c r="AD32" s="148"/>
      <c r="AE32" s="148"/>
      <c r="AF32" s="148"/>
      <c r="AG32" s="148"/>
      <c r="AH32" s="148"/>
      <c r="AI32" s="148"/>
      <c r="AJ32" s="148"/>
      <c r="AK32" s="148"/>
      <c r="AL32" s="148"/>
      <c r="AM32" s="148"/>
      <c r="AN32" s="148"/>
      <c r="AO32" s="148"/>
      <c r="AP32" s="148"/>
      <c r="AQ32" s="149"/>
      <c r="AR32" s="324" t="s">
        <v>112</v>
      </c>
      <c r="AS32" s="324"/>
      <c r="AT32" s="324"/>
      <c r="AU32" s="324"/>
      <c r="AV32" s="324"/>
      <c r="AW32" s="324"/>
      <c r="AX32" s="324"/>
      <c r="AY32" s="324"/>
      <c r="AZ32" s="324"/>
      <c r="BA32" s="147" t="s">
        <v>73</v>
      </c>
      <c r="BB32" s="148"/>
      <c r="BC32" s="148"/>
      <c r="BD32" s="148"/>
      <c r="BE32" s="148"/>
      <c r="BF32" s="148"/>
      <c r="BG32" s="148"/>
      <c r="BH32" s="148"/>
      <c r="BI32" s="148"/>
      <c r="BJ32" s="148"/>
      <c r="BK32" s="148"/>
      <c r="BL32" s="158"/>
    </row>
    <row r="33" spans="1:64" ht="16.5" customHeight="1" x14ac:dyDescent="0.2">
      <c r="A33" s="181" t="s">
        <v>161</v>
      </c>
      <c r="B33" s="151"/>
      <c r="C33" s="151"/>
      <c r="D33" s="151"/>
      <c r="E33" s="151"/>
      <c r="F33" s="151"/>
      <c r="G33" s="151"/>
      <c r="H33" s="151"/>
      <c r="I33" s="151"/>
      <c r="J33" s="151"/>
      <c r="K33" s="151"/>
      <c r="L33" s="151"/>
      <c r="M33" s="151"/>
      <c r="N33" s="151"/>
      <c r="O33" s="151"/>
      <c r="P33" s="151"/>
      <c r="Q33" s="151"/>
      <c r="R33" s="151"/>
      <c r="S33" s="151"/>
      <c r="T33" s="151"/>
      <c r="U33" s="151"/>
      <c r="V33" s="152"/>
      <c r="W33" s="150" t="s">
        <v>160</v>
      </c>
      <c r="X33" s="151"/>
      <c r="Y33" s="151"/>
      <c r="Z33" s="151"/>
      <c r="AA33" s="151"/>
      <c r="AB33" s="151"/>
      <c r="AC33" s="151"/>
      <c r="AD33" s="151"/>
      <c r="AE33" s="151"/>
      <c r="AF33" s="151"/>
      <c r="AG33" s="151"/>
      <c r="AH33" s="151"/>
      <c r="AI33" s="151"/>
      <c r="AJ33" s="151"/>
      <c r="AK33" s="151"/>
      <c r="AL33" s="151"/>
      <c r="AM33" s="151"/>
      <c r="AN33" s="151"/>
      <c r="AO33" s="151"/>
      <c r="AP33" s="151"/>
      <c r="AQ33" s="152"/>
      <c r="AR33" s="150" t="s">
        <v>112</v>
      </c>
      <c r="AS33" s="151"/>
      <c r="AT33" s="151"/>
      <c r="AU33" s="151"/>
      <c r="AV33" s="151"/>
      <c r="AW33" s="151"/>
      <c r="AX33" s="151"/>
      <c r="AY33" s="151"/>
      <c r="AZ33" s="152"/>
      <c r="BA33" s="150" t="s">
        <v>74</v>
      </c>
      <c r="BB33" s="151"/>
      <c r="BC33" s="151"/>
      <c r="BD33" s="151"/>
      <c r="BE33" s="151"/>
      <c r="BF33" s="151"/>
      <c r="BG33" s="151"/>
      <c r="BH33" s="151"/>
      <c r="BI33" s="151"/>
      <c r="BJ33" s="151"/>
      <c r="BK33" s="151"/>
      <c r="BL33" s="157"/>
    </row>
    <row r="34" spans="1:64" ht="16.5" customHeight="1" x14ac:dyDescent="0.2">
      <c r="A34" s="318" t="s">
        <v>40</v>
      </c>
      <c r="B34" s="148"/>
      <c r="C34" s="148"/>
      <c r="D34" s="148"/>
      <c r="E34" s="148"/>
      <c r="F34" s="148"/>
      <c r="G34" s="148"/>
      <c r="H34" s="148"/>
      <c r="I34" s="148"/>
      <c r="J34" s="148"/>
      <c r="K34" s="148"/>
      <c r="L34" s="148"/>
      <c r="M34" s="148"/>
      <c r="N34" s="148"/>
      <c r="O34" s="148"/>
      <c r="P34" s="148"/>
      <c r="Q34" s="148"/>
      <c r="R34" s="148"/>
      <c r="S34" s="148"/>
      <c r="T34" s="148"/>
      <c r="U34" s="148"/>
      <c r="V34" s="149"/>
      <c r="W34" s="147" t="s">
        <v>116</v>
      </c>
      <c r="X34" s="148"/>
      <c r="Y34" s="148"/>
      <c r="Z34" s="148"/>
      <c r="AA34" s="148"/>
      <c r="AB34" s="148"/>
      <c r="AC34" s="148"/>
      <c r="AD34" s="148"/>
      <c r="AE34" s="148"/>
      <c r="AF34" s="148"/>
      <c r="AG34" s="148"/>
      <c r="AH34" s="148"/>
      <c r="AI34" s="148"/>
      <c r="AJ34" s="148"/>
      <c r="AK34" s="148"/>
      <c r="AL34" s="148"/>
      <c r="AM34" s="148"/>
      <c r="AN34" s="148"/>
      <c r="AO34" s="148"/>
      <c r="AP34" s="148"/>
      <c r="AQ34" s="149"/>
      <c r="AR34" s="147" t="s">
        <v>112</v>
      </c>
      <c r="AS34" s="148"/>
      <c r="AT34" s="148"/>
      <c r="AU34" s="148"/>
      <c r="AV34" s="148"/>
      <c r="AW34" s="148"/>
      <c r="AX34" s="148"/>
      <c r="AY34" s="148"/>
      <c r="AZ34" s="149"/>
      <c r="BA34" s="147"/>
      <c r="BB34" s="148"/>
      <c r="BC34" s="148"/>
      <c r="BD34" s="148"/>
      <c r="BE34" s="148"/>
      <c r="BF34" s="148"/>
      <c r="BG34" s="148"/>
      <c r="BH34" s="148"/>
      <c r="BI34" s="148"/>
      <c r="BJ34" s="148"/>
      <c r="BK34" s="148"/>
      <c r="BL34" s="158"/>
    </row>
    <row r="35" spans="1:64" ht="16.5" customHeight="1" x14ac:dyDescent="0.2">
      <c r="A35" s="181" t="s">
        <v>121</v>
      </c>
      <c r="B35" s="151"/>
      <c r="C35" s="151"/>
      <c r="D35" s="151"/>
      <c r="E35" s="151"/>
      <c r="F35" s="151"/>
      <c r="G35" s="151"/>
      <c r="H35" s="151"/>
      <c r="I35" s="151"/>
      <c r="J35" s="151"/>
      <c r="K35" s="151"/>
      <c r="L35" s="151"/>
      <c r="M35" s="151"/>
      <c r="N35" s="151"/>
      <c r="O35" s="151"/>
      <c r="P35" s="151"/>
      <c r="Q35" s="151"/>
      <c r="R35" s="151"/>
      <c r="S35" s="151"/>
      <c r="T35" s="151"/>
      <c r="U35" s="151"/>
      <c r="V35" s="152"/>
      <c r="W35" s="150" t="s">
        <v>118</v>
      </c>
      <c r="X35" s="151"/>
      <c r="Y35" s="151"/>
      <c r="Z35" s="151"/>
      <c r="AA35" s="151"/>
      <c r="AB35" s="151"/>
      <c r="AC35" s="151"/>
      <c r="AD35" s="151"/>
      <c r="AE35" s="151"/>
      <c r="AF35" s="151"/>
      <c r="AG35" s="151"/>
      <c r="AH35" s="151"/>
      <c r="AI35" s="151"/>
      <c r="AJ35" s="151"/>
      <c r="AK35" s="151"/>
      <c r="AL35" s="151"/>
      <c r="AM35" s="151"/>
      <c r="AN35" s="151"/>
      <c r="AO35" s="151"/>
      <c r="AP35" s="151"/>
      <c r="AQ35" s="152"/>
      <c r="AR35" s="150" t="s">
        <v>112</v>
      </c>
      <c r="AS35" s="151"/>
      <c r="AT35" s="151"/>
      <c r="AU35" s="151"/>
      <c r="AV35" s="151"/>
      <c r="AW35" s="151"/>
      <c r="AX35" s="151"/>
      <c r="AY35" s="151"/>
      <c r="AZ35" s="152"/>
      <c r="BA35" s="150"/>
      <c r="BB35" s="151"/>
      <c r="BC35" s="151"/>
      <c r="BD35" s="151"/>
      <c r="BE35" s="151"/>
      <c r="BF35" s="151"/>
      <c r="BG35" s="151"/>
      <c r="BH35" s="151"/>
      <c r="BI35" s="151"/>
      <c r="BJ35" s="151"/>
      <c r="BK35" s="151"/>
      <c r="BL35" s="157"/>
    </row>
    <row r="36" spans="1:64" ht="16.5" customHeight="1" x14ac:dyDescent="0.2">
      <c r="A36" s="318" t="s">
        <v>122</v>
      </c>
      <c r="B36" s="148"/>
      <c r="C36" s="148"/>
      <c r="D36" s="148"/>
      <c r="E36" s="148"/>
      <c r="F36" s="148"/>
      <c r="G36" s="148"/>
      <c r="H36" s="148"/>
      <c r="I36" s="148"/>
      <c r="J36" s="148"/>
      <c r="K36" s="148"/>
      <c r="L36" s="148"/>
      <c r="M36" s="148"/>
      <c r="N36" s="148"/>
      <c r="O36" s="148"/>
      <c r="P36" s="148"/>
      <c r="Q36" s="148"/>
      <c r="R36" s="148"/>
      <c r="S36" s="148"/>
      <c r="T36" s="148"/>
      <c r="U36" s="148"/>
      <c r="V36" s="149"/>
      <c r="W36" s="147" t="s">
        <v>123</v>
      </c>
      <c r="X36" s="148"/>
      <c r="Y36" s="148"/>
      <c r="Z36" s="148"/>
      <c r="AA36" s="148"/>
      <c r="AB36" s="148"/>
      <c r="AC36" s="148"/>
      <c r="AD36" s="148"/>
      <c r="AE36" s="148"/>
      <c r="AF36" s="148"/>
      <c r="AG36" s="148"/>
      <c r="AH36" s="148"/>
      <c r="AI36" s="148"/>
      <c r="AJ36" s="148"/>
      <c r="AK36" s="148"/>
      <c r="AL36" s="148"/>
      <c r="AM36" s="148"/>
      <c r="AN36" s="148"/>
      <c r="AO36" s="148"/>
      <c r="AP36" s="148"/>
      <c r="AQ36" s="149"/>
      <c r="AR36" s="147" t="s">
        <v>112</v>
      </c>
      <c r="AS36" s="148"/>
      <c r="AT36" s="148"/>
      <c r="AU36" s="148"/>
      <c r="AV36" s="148"/>
      <c r="AW36" s="148"/>
      <c r="AX36" s="148"/>
      <c r="AY36" s="148"/>
      <c r="AZ36" s="149"/>
      <c r="BA36" s="147"/>
      <c r="BB36" s="148"/>
      <c r="BC36" s="148"/>
      <c r="BD36" s="148"/>
      <c r="BE36" s="148"/>
      <c r="BF36" s="148"/>
      <c r="BG36" s="148"/>
      <c r="BH36" s="148"/>
      <c r="BI36" s="148"/>
      <c r="BJ36" s="148"/>
      <c r="BK36" s="148"/>
      <c r="BL36" s="158"/>
    </row>
    <row r="37" spans="1:64" ht="16.5" customHeight="1" x14ac:dyDescent="0.2">
      <c r="A37" s="181" t="s">
        <v>162</v>
      </c>
      <c r="B37" s="151"/>
      <c r="C37" s="151"/>
      <c r="D37" s="151"/>
      <c r="E37" s="151"/>
      <c r="F37" s="151"/>
      <c r="G37" s="151"/>
      <c r="H37" s="151"/>
      <c r="I37" s="151"/>
      <c r="J37" s="151"/>
      <c r="K37" s="151"/>
      <c r="L37" s="151"/>
      <c r="M37" s="151"/>
      <c r="N37" s="151"/>
      <c r="O37" s="151"/>
      <c r="P37" s="151"/>
      <c r="Q37" s="151"/>
      <c r="R37" s="151"/>
      <c r="S37" s="151"/>
      <c r="T37" s="151"/>
      <c r="U37" s="151"/>
      <c r="V37" s="152"/>
      <c r="W37" s="150" t="s">
        <v>163</v>
      </c>
      <c r="X37" s="151"/>
      <c r="Y37" s="151"/>
      <c r="Z37" s="151"/>
      <c r="AA37" s="151"/>
      <c r="AB37" s="151"/>
      <c r="AC37" s="151"/>
      <c r="AD37" s="151"/>
      <c r="AE37" s="151"/>
      <c r="AF37" s="151"/>
      <c r="AG37" s="151"/>
      <c r="AH37" s="151"/>
      <c r="AI37" s="151"/>
      <c r="AJ37" s="151"/>
      <c r="AK37" s="151"/>
      <c r="AL37" s="151"/>
      <c r="AM37" s="151"/>
      <c r="AN37" s="151"/>
      <c r="AO37" s="151"/>
      <c r="AP37" s="151"/>
      <c r="AQ37" s="152"/>
      <c r="AR37" s="150" t="s">
        <v>112</v>
      </c>
      <c r="AS37" s="151"/>
      <c r="AT37" s="151"/>
      <c r="AU37" s="151"/>
      <c r="AV37" s="151"/>
      <c r="AW37" s="151"/>
      <c r="AX37" s="151"/>
      <c r="AY37" s="151"/>
      <c r="AZ37" s="152"/>
      <c r="BA37" s="150"/>
      <c r="BB37" s="151"/>
      <c r="BC37" s="151"/>
      <c r="BD37" s="151"/>
      <c r="BE37" s="151"/>
      <c r="BF37" s="151"/>
      <c r="BG37" s="151"/>
      <c r="BH37" s="151"/>
      <c r="BI37" s="151"/>
      <c r="BJ37" s="151"/>
      <c r="BK37" s="151"/>
      <c r="BL37" s="157"/>
    </row>
    <row r="38" spans="1:64" ht="16.5" customHeight="1" x14ac:dyDescent="0.2">
      <c r="A38" s="319" t="s">
        <v>164</v>
      </c>
      <c r="B38" s="160"/>
      <c r="C38" s="160"/>
      <c r="D38" s="160"/>
      <c r="E38" s="160"/>
      <c r="F38" s="160"/>
      <c r="G38" s="160"/>
      <c r="H38" s="160"/>
      <c r="I38" s="160"/>
      <c r="J38" s="160"/>
      <c r="K38" s="160"/>
      <c r="L38" s="160"/>
      <c r="M38" s="160"/>
      <c r="N38" s="160"/>
      <c r="O38" s="160"/>
      <c r="P38" s="160"/>
      <c r="Q38" s="160"/>
      <c r="R38" s="160"/>
      <c r="S38" s="160"/>
      <c r="T38" s="160"/>
      <c r="U38" s="160"/>
      <c r="V38" s="320"/>
      <c r="W38" s="159" t="s">
        <v>165</v>
      </c>
      <c r="X38" s="160"/>
      <c r="Y38" s="160"/>
      <c r="Z38" s="160"/>
      <c r="AA38" s="160"/>
      <c r="AB38" s="160"/>
      <c r="AC38" s="160"/>
      <c r="AD38" s="160"/>
      <c r="AE38" s="160"/>
      <c r="AF38" s="160"/>
      <c r="AG38" s="160"/>
      <c r="AH38" s="160"/>
      <c r="AI38" s="160"/>
      <c r="AJ38" s="160"/>
      <c r="AK38" s="160"/>
      <c r="AL38" s="160"/>
      <c r="AM38" s="160"/>
      <c r="AN38" s="160"/>
      <c r="AO38" s="160"/>
      <c r="AP38" s="160"/>
      <c r="AQ38" s="320"/>
      <c r="AR38" s="153" t="s">
        <v>112</v>
      </c>
      <c r="AS38" s="153"/>
      <c r="AT38" s="153"/>
      <c r="AU38" s="153"/>
      <c r="AV38" s="153"/>
      <c r="AW38" s="153"/>
      <c r="AX38" s="153"/>
      <c r="AY38" s="153"/>
      <c r="AZ38" s="153"/>
      <c r="BA38" s="159"/>
      <c r="BB38" s="160"/>
      <c r="BC38" s="160"/>
      <c r="BD38" s="160"/>
      <c r="BE38" s="160"/>
      <c r="BF38" s="160"/>
      <c r="BG38" s="160"/>
      <c r="BH38" s="160"/>
      <c r="BI38" s="160"/>
      <c r="BJ38" s="160"/>
      <c r="BK38" s="160"/>
      <c r="BL38" s="161"/>
    </row>
    <row r="39" spans="1:64" ht="16.5" customHeight="1" x14ac:dyDescent="0.2">
      <c r="A39" s="224" t="s">
        <v>41</v>
      </c>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6"/>
    </row>
    <row r="40" spans="1:64" ht="32.25" customHeight="1" x14ac:dyDescent="0.2">
      <c r="A40" s="311" t="s">
        <v>125</v>
      </c>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3"/>
    </row>
    <row r="41" spans="1:64" ht="16.5" customHeight="1" x14ac:dyDescent="0.2">
      <c r="A41" s="224" t="s">
        <v>42</v>
      </c>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6"/>
    </row>
    <row r="42" spans="1:64" ht="32.25" customHeight="1" x14ac:dyDescent="0.2">
      <c r="A42" s="311"/>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3"/>
    </row>
    <row r="43" spans="1:64" s="5" customFormat="1" ht="16.5" customHeight="1" x14ac:dyDescent="0.25">
      <c r="A43" s="273" t="s">
        <v>43</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24" t="s">
        <v>44</v>
      </c>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6"/>
    </row>
    <row r="44" spans="1:64" ht="16.5" customHeight="1" x14ac:dyDescent="0.2">
      <c r="A44" s="227">
        <v>1</v>
      </c>
      <c r="B44" s="228"/>
      <c r="C44" s="265" t="s">
        <v>220</v>
      </c>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6"/>
      <c r="AG44" s="227">
        <v>1</v>
      </c>
      <c r="AH44" s="228"/>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6"/>
    </row>
    <row r="45" spans="1:64" ht="16.5" customHeight="1" x14ac:dyDescent="0.2">
      <c r="A45" s="260">
        <v>2</v>
      </c>
      <c r="B45" s="261"/>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8"/>
      <c r="AG45" s="260">
        <v>2</v>
      </c>
      <c r="AH45" s="261"/>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8"/>
    </row>
    <row r="46" spans="1:64" ht="16.5" customHeight="1" x14ac:dyDescent="0.2">
      <c r="A46" s="262">
        <v>3</v>
      </c>
      <c r="B46" s="228"/>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70"/>
      <c r="AG46" s="262">
        <v>3</v>
      </c>
      <c r="AH46" s="228"/>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70"/>
    </row>
    <row r="47" spans="1:64" ht="16.5" customHeight="1" x14ac:dyDescent="0.2">
      <c r="A47" s="263">
        <v>4</v>
      </c>
      <c r="B47" s="264"/>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2"/>
      <c r="AG47" s="263">
        <v>4</v>
      </c>
      <c r="AH47" s="264"/>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2"/>
    </row>
    <row r="48" spans="1:64" ht="16.5" customHeight="1" x14ac:dyDescent="0.2"/>
  </sheetData>
  <mergeCells count="185">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I18:P18"/>
    <mergeCell ref="Q18:X18"/>
    <mergeCell ref="Y18:AF18"/>
    <mergeCell ref="AG18:AN18"/>
    <mergeCell ref="AO18:AV18"/>
    <mergeCell ref="AW18:BD18"/>
    <mergeCell ref="BE18:BL18"/>
    <mergeCell ref="C22:AS22"/>
    <mergeCell ref="AW14:BL14"/>
    <mergeCell ref="C23:AS23"/>
    <mergeCell ref="C24:AS24"/>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AW19:BD19"/>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BE19:BL19"/>
    <mergeCell ref="A19:H19"/>
    <mergeCell ref="I19:P19"/>
    <mergeCell ref="Q19:X19"/>
    <mergeCell ref="Y19:AF19"/>
    <mergeCell ref="AG19:AN19"/>
    <mergeCell ref="AO19:AV19"/>
    <mergeCell ref="A18:H18"/>
    <mergeCell ref="BE23:BH23"/>
    <mergeCell ref="A22:B22"/>
    <mergeCell ref="AW22:BD22"/>
    <mergeCell ref="A23:B23"/>
    <mergeCell ref="AW23:BD23"/>
    <mergeCell ref="BE24:BH24"/>
    <mergeCell ref="A25:B25"/>
    <mergeCell ref="AR34:AZ34"/>
    <mergeCell ref="AR35:AZ35"/>
    <mergeCell ref="AR38:AZ38"/>
    <mergeCell ref="BA30:BL30"/>
    <mergeCell ref="BA31:BL31"/>
    <mergeCell ref="BA32:BL32"/>
    <mergeCell ref="BA33:BL33"/>
    <mergeCell ref="BA34:BL34"/>
    <mergeCell ref="BA35:BL35"/>
    <mergeCell ref="BA38:BL38"/>
    <mergeCell ref="A27:B27"/>
    <mergeCell ref="C27:AS27"/>
    <mergeCell ref="AT27:AV27"/>
    <mergeCell ref="AW27:BD27"/>
    <mergeCell ref="BE27:BH27"/>
    <mergeCell ref="BI27:BL27"/>
    <mergeCell ref="W30:AQ30"/>
    <mergeCell ref="W31:AQ31"/>
    <mergeCell ref="W32:AQ32"/>
    <mergeCell ref="W33:AQ33"/>
    <mergeCell ref="A30:V30"/>
    <mergeCell ref="A31:V31"/>
  </mergeCells>
  <conditionalFormatting sqref="BB3:BL3 I6:N10">
    <cfRule type="containsText" dxfId="41" priority="14" stopIfTrue="1" operator="containsText" text="Off Track">
      <formula>NOT(ISERROR(SEARCH("Off Track",I3)))</formula>
    </cfRule>
    <cfRule type="containsText" dxfId="40" priority="15" stopIfTrue="1" operator="containsText" text="At Risk">
      <formula>NOT(ISERROR(SEARCH("At Risk",I3)))</formula>
    </cfRule>
    <cfRule type="containsText" dxfId="39" priority="17" stopIfTrue="1" operator="containsText" text="On Track">
      <formula>NOT(ISERROR(SEARCH("On Track",I3)))</formula>
    </cfRule>
  </conditionalFormatting>
  <conditionalFormatting sqref="A16:XFD16 A19:XFD19">
    <cfRule type="cellIs" dxfId="38" priority="9" operator="equal">
      <formula>0</formula>
    </cfRule>
  </conditionalFormatting>
  <conditionalFormatting sqref="BA31:BL35 BA38:BL38">
    <cfRule type="containsText" dxfId="37" priority="8" operator="containsText" text="y">
      <formula>NOT(ISERROR(SEARCH("y",BA31)))</formula>
    </cfRule>
  </conditionalFormatting>
  <conditionalFormatting sqref="BI22:BL29">
    <cfRule type="colorScale" priority="5">
      <colorScale>
        <cfvo type="min"/>
        <cfvo type="percentile" val="50"/>
        <cfvo type="max"/>
        <color rgb="FFF8696B"/>
        <color rgb="FFFCFCFF"/>
        <color rgb="FF63BE7B"/>
      </colorScale>
    </cfRule>
  </conditionalFormatting>
  <conditionalFormatting sqref="BA37:BL37">
    <cfRule type="containsText" dxfId="36" priority="3" operator="containsText" text="y">
      <formula>NOT(ISERROR(SEARCH("y",BA37)))</formula>
    </cfRule>
  </conditionalFormatting>
  <conditionalFormatting sqref="BA36:BL36">
    <cfRule type="containsText" dxfId="35" priority="4" operator="containsText" text="y">
      <formula>NOT(ISERROR(SEARCH("y",BA36)))</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258</v>
      </c>
    </row>
    <row r="4" spans="1:1" s="76" customFormat="1" ht="25.5" customHeight="1" x14ac:dyDescent="0.25">
      <c r="A4" s="78" t="s">
        <v>100</v>
      </c>
    </row>
    <row r="5" spans="1:1" s="76" customFormat="1" ht="123" customHeight="1" x14ac:dyDescent="0.25">
      <c r="A5" s="79" t="s">
        <v>155</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3"/>
  <sheetViews>
    <sheetView zoomScale="120" zoomScaleNormal="120" zoomScalePageLayoutView="120" workbookViewId="0">
      <pane xSplit="3" ySplit="1" topLeftCell="D66" activePane="bottomRight" state="frozen"/>
      <selection pane="topRight" activeCell="D1" sqref="D1"/>
      <selection pane="bottomLeft" activeCell="A2" sqref="A2"/>
      <selection pane="bottomRight" activeCell="K133" sqref="K133"/>
    </sheetView>
  </sheetViews>
  <sheetFormatPr defaultRowHeight="12.75" x14ac:dyDescent="0.25"/>
  <cols>
    <col min="1" max="1" width="3.85546875" style="101" customWidth="1"/>
    <col min="2" max="2" width="29.85546875" style="100" customWidth="1"/>
    <col min="3" max="3" width="13.14062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2.85546875" style="94" customWidth="1"/>
    <col min="14" max="14" width="0.85546875" style="104" customWidth="1"/>
    <col min="15" max="15" width="18.28515625" style="119" customWidth="1"/>
    <col min="16" max="16" width="12.7109375" style="99" hidden="1"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2" hidden="1" customWidth="1"/>
    <col min="28" max="46" width="0" style="99" hidden="1" customWidth="1"/>
    <col min="47" max="52" width="9.140625" style="99"/>
    <col min="53" max="53" width="9.140625" style="99" customWidth="1"/>
    <col min="54" max="65" width="9.140625" style="99"/>
    <col min="66" max="16384" width="9.140625" style="100"/>
  </cols>
  <sheetData>
    <row r="1" spans="1:27" ht="18.75" customHeight="1" x14ac:dyDescent="0.25">
      <c r="A1" s="89" t="s">
        <v>32</v>
      </c>
      <c r="B1" s="90" t="s">
        <v>45</v>
      </c>
      <c r="C1" s="90" t="s">
        <v>46</v>
      </c>
      <c r="D1" s="91" t="s">
        <v>481</v>
      </c>
      <c r="E1" s="92" t="s">
        <v>47</v>
      </c>
      <c r="F1" s="92" t="s">
        <v>263</v>
      </c>
      <c r="G1" s="90" t="s">
        <v>48</v>
      </c>
      <c r="H1" s="93" t="s">
        <v>49</v>
      </c>
      <c r="I1" s="93" t="s">
        <v>50</v>
      </c>
      <c r="J1" s="93" t="s">
        <v>51</v>
      </c>
      <c r="K1" s="93" t="s">
        <v>52</v>
      </c>
      <c r="L1" s="90" t="s">
        <v>7</v>
      </c>
      <c r="M1" s="94" t="s">
        <v>53</v>
      </c>
      <c r="N1" s="95" t="s">
        <v>350</v>
      </c>
      <c r="O1" s="96" t="s">
        <v>316</v>
      </c>
      <c r="P1" s="97" t="s">
        <v>307</v>
      </c>
      <c r="Q1" s="98" t="s">
        <v>308</v>
      </c>
      <c r="R1" s="98" t="s">
        <v>309</v>
      </c>
      <c r="S1" s="98" t="s">
        <v>310</v>
      </c>
      <c r="T1" s="97" t="s">
        <v>311</v>
      </c>
      <c r="U1" s="97" t="s">
        <v>312</v>
      </c>
      <c r="V1" s="98" t="s">
        <v>313</v>
      </c>
      <c r="W1" s="98" t="s">
        <v>314</v>
      </c>
      <c r="X1" s="98" t="s">
        <v>315</v>
      </c>
      <c r="Y1" s="97" t="s">
        <v>355</v>
      </c>
      <c r="Z1" s="97" t="s">
        <v>354</v>
      </c>
      <c r="AA1" s="121" t="s">
        <v>356</v>
      </c>
    </row>
    <row r="2" spans="1:27" ht="63.75" hidden="1" x14ac:dyDescent="0.25">
      <c r="A2" s="101">
        <v>1.03</v>
      </c>
      <c r="B2" s="100" t="s">
        <v>142</v>
      </c>
      <c r="C2" s="102" t="s">
        <v>135</v>
      </c>
      <c r="D2" s="91">
        <v>1</v>
      </c>
      <c r="E2" s="90" t="s">
        <v>259</v>
      </c>
      <c r="F2" s="90" t="s">
        <v>268</v>
      </c>
      <c r="H2" s="93">
        <v>43369</v>
      </c>
      <c r="I2" s="93">
        <v>43435</v>
      </c>
      <c r="J2" s="93">
        <v>43439</v>
      </c>
      <c r="L2" s="90" t="s">
        <v>25</v>
      </c>
      <c r="M2" s="103" t="s">
        <v>408</v>
      </c>
      <c r="O2" s="105" t="s">
        <v>322</v>
      </c>
      <c r="Q2" s="106">
        <v>43435</v>
      </c>
    </row>
    <row r="3" spans="1:27" ht="76.5" hidden="1" x14ac:dyDescent="0.25">
      <c r="A3" s="101">
        <v>1.04</v>
      </c>
      <c r="B3" s="100" t="s">
        <v>143</v>
      </c>
      <c r="C3" s="100" t="s">
        <v>135</v>
      </c>
      <c r="D3" s="91">
        <v>1</v>
      </c>
      <c r="E3" s="90" t="s">
        <v>259</v>
      </c>
      <c r="F3" s="111" t="s">
        <v>371</v>
      </c>
      <c r="H3" s="93">
        <v>43369</v>
      </c>
      <c r="I3" s="93">
        <v>43435</v>
      </c>
      <c r="J3" s="93">
        <v>43439</v>
      </c>
      <c r="L3" s="90" t="s">
        <v>25</v>
      </c>
      <c r="M3" s="103" t="s">
        <v>406</v>
      </c>
      <c r="O3" s="105" t="s">
        <v>322</v>
      </c>
      <c r="Q3" s="106">
        <v>43435</v>
      </c>
    </row>
    <row r="4" spans="1:27" ht="25.5" hidden="1" x14ac:dyDescent="0.25">
      <c r="A4" s="127">
        <v>1.01</v>
      </c>
      <c r="B4" s="100" t="s">
        <v>476</v>
      </c>
      <c r="C4" s="107" t="s">
        <v>135</v>
      </c>
      <c r="D4" s="91">
        <v>1</v>
      </c>
      <c r="E4" s="90" t="s">
        <v>259</v>
      </c>
      <c r="F4" s="111" t="s">
        <v>268</v>
      </c>
      <c r="I4" s="93">
        <v>43442</v>
      </c>
      <c r="J4" s="93">
        <v>43442</v>
      </c>
      <c r="L4" s="90" t="s">
        <v>27</v>
      </c>
      <c r="M4" s="103"/>
      <c r="O4" s="105"/>
      <c r="T4" s="128"/>
      <c r="V4" s="129"/>
      <c r="Y4" s="128"/>
      <c r="AA4" s="130"/>
    </row>
    <row r="5" spans="1:27" ht="25.5" hidden="1" x14ac:dyDescent="0.25">
      <c r="A5" s="127">
        <v>1.02</v>
      </c>
      <c r="B5" s="100" t="s">
        <v>477</v>
      </c>
      <c r="C5" s="107" t="s">
        <v>135</v>
      </c>
      <c r="D5" s="91">
        <v>1</v>
      </c>
      <c r="E5" s="90" t="s">
        <v>259</v>
      </c>
      <c r="F5" s="111" t="s">
        <v>268</v>
      </c>
      <c r="I5" s="93">
        <v>43442</v>
      </c>
      <c r="J5" s="93">
        <v>43442</v>
      </c>
      <c r="L5" s="90" t="s">
        <v>27</v>
      </c>
      <c r="M5" s="103"/>
      <c r="O5" s="105"/>
      <c r="T5" s="128"/>
      <c r="V5" s="129"/>
      <c r="Y5" s="128"/>
      <c r="AA5" s="130"/>
    </row>
    <row r="6" spans="1:27" ht="25.5" hidden="1" x14ac:dyDescent="0.25">
      <c r="A6" s="127">
        <v>1.0900000000000001</v>
      </c>
      <c r="B6" s="100" t="s">
        <v>478</v>
      </c>
      <c r="C6" s="107" t="s">
        <v>135</v>
      </c>
      <c r="D6" s="91">
        <v>1</v>
      </c>
      <c r="E6" s="90" t="s">
        <v>259</v>
      </c>
      <c r="F6" s="111" t="s">
        <v>268</v>
      </c>
      <c r="I6" s="93">
        <v>43437</v>
      </c>
      <c r="J6" s="93">
        <v>43448</v>
      </c>
      <c r="L6" s="90" t="s">
        <v>27</v>
      </c>
      <c r="M6" s="103"/>
      <c r="O6" s="105"/>
      <c r="T6" s="128"/>
      <c r="V6" s="129"/>
      <c r="Y6" s="128"/>
      <c r="AA6" s="130"/>
    </row>
    <row r="7" spans="1:27" ht="25.5" hidden="1" x14ac:dyDescent="0.25">
      <c r="A7" s="127">
        <v>1.05</v>
      </c>
      <c r="B7" s="107" t="s">
        <v>379</v>
      </c>
      <c r="D7" s="91">
        <v>1</v>
      </c>
      <c r="E7" s="90" t="s">
        <v>259</v>
      </c>
      <c r="F7" s="111" t="s">
        <v>405</v>
      </c>
      <c r="H7" s="93">
        <v>43369</v>
      </c>
      <c r="I7" s="93">
        <v>43435</v>
      </c>
      <c r="J7" s="93">
        <v>43439</v>
      </c>
      <c r="L7" s="90" t="s">
        <v>27</v>
      </c>
      <c r="O7" s="108" t="s">
        <v>325</v>
      </c>
      <c r="Q7" s="106">
        <v>43435</v>
      </c>
      <c r="T7" s="128"/>
      <c r="V7" s="129"/>
      <c r="Y7" s="128"/>
      <c r="AA7" s="130"/>
    </row>
    <row r="8" spans="1:27" ht="38.25" hidden="1" x14ac:dyDescent="0.25">
      <c r="A8" s="101">
        <v>1.06</v>
      </c>
      <c r="B8" s="107" t="s">
        <v>404</v>
      </c>
      <c r="D8" s="91">
        <v>1</v>
      </c>
      <c r="E8" s="90" t="s">
        <v>259</v>
      </c>
      <c r="F8" s="111" t="s">
        <v>407</v>
      </c>
      <c r="I8" s="93">
        <v>43454</v>
      </c>
      <c r="J8" s="93">
        <v>43480</v>
      </c>
      <c r="L8" s="90" t="s">
        <v>27</v>
      </c>
      <c r="O8" s="108"/>
    </row>
    <row r="9" spans="1:27" ht="25.5" hidden="1" x14ac:dyDescent="0.25">
      <c r="A9" s="101">
        <v>1.07</v>
      </c>
      <c r="B9" s="107" t="s">
        <v>409</v>
      </c>
      <c r="D9" s="91">
        <v>1</v>
      </c>
      <c r="E9" s="90" t="s">
        <v>259</v>
      </c>
      <c r="F9" s="90" t="s">
        <v>268</v>
      </c>
      <c r="I9" s="93">
        <v>43449</v>
      </c>
      <c r="J9" s="93">
        <v>43454</v>
      </c>
      <c r="L9" s="90" t="s">
        <v>27</v>
      </c>
      <c r="M9" s="136" t="s">
        <v>410</v>
      </c>
      <c r="O9" s="108"/>
    </row>
    <row r="10" spans="1:27" ht="25.5" hidden="1" x14ac:dyDescent="0.25">
      <c r="A10" s="127">
        <v>1.08</v>
      </c>
      <c r="B10" s="107" t="s">
        <v>378</v>
      </c>
      <c r="D10" s="91">
        <v>1</v>
      </c>
      <c r="E10" s="90" t="s">
        <v>259</v>
      </c>
      <c r="F10" s="90" t="s">
        <v>268</v>
      </c>
      <c r="H10" s="93">
        <v>43369</v>
      </c>
      <c r="I10" s="93">
        <v>43556</v>
      </c>
      <c r="J10" s="93">
        <v>43585</v>
      </c>
      <c r="L10" s="90" t="s">
        <v>27</v>
      </c>
      <c r="M10" s="103" t="s">
        <v>377</v>
      </c>
      <c r="O10" s="108"/>
      <c r="T10" s="128"/>
      <c r="V10" s="129"/>
      <c r="Y10" s="128"/>
      <c r="AA10" s="130"/>
    </row>
    <row r="11" spans="1:27" ht="38.25" hidden="1" x14ac:dyDescent="0.25">
      <c r="A11" s="127">
        <v>1.1200000000000001</v>
      </c>
      <c r="B11" s="100" t="s">
        <v>385</v>
      </c>
      <c r="D11" s="91">
        <v>1</v>
      </c>
      <c r="E11" s="90" t="s">
        <v>186</v>
      </c>
      <c r="F11" s="111" t="s">
        <v>158</v>
      </c>
      <c r="I11" s="93">
        <v>43423</v>
      </c>
      <c r="J11" s="93">
        <v>43425</v>
      </c>
      <c r="K11" s="93">
        <v>43425</v>
      </c>
      <c r="L11" s="90" t="s">
        <v>25</v>
      </c>
      <c r="M11" s="103" t="s">
        <v>402</v>
      </c>
      <c r="O11" s="113"/>
      <c r="P11" s="114"/>
      <c r="Q11" s="115"/>
      <c r="R11" s="115"/>
      <c r="S11" s="115"/>
      <c r="T11" s="139"/>
      <c r="U11" s="120"/>
      <c r="V11" s="140"/>
      <c r="W11" s="115"/>
      <c r="X11" s="115"/>
      <c r="Y11" s="139"/>
      <c r="Z11" s="120"/>
      <c r="AA11" s="141"/>
    </row>
    <row r="12" spans="1:27" ht="25.5" hidden="1" x14ac:dyDescent="0.25">
      <c r="A12" s="127">
        <v>1.1299999999999999</v>
      </c>
      <c r="B12" s="100" t="s">
        <v>157</v>
      </c>
      <c r="D12" s="91">
        <v>1</v>
      </c>
      <c r="E12" s="90" t="s">
        <v>259</v>
      </c>
      <c r="F12" s="90" t="s">
        <v>268</v>
      </c>
      <c r="H12" s="93">
        <v>43369</v>
      </c>
      <c r="J12" s="93">
        <v>43435</v>
      </c>
      <c r="L12" s="90" t="s">
        <v>27</v>
      </c>
      <c r="O12" s="108"/>
      <c r="T12" s="128"/>
      <c r="V12" s="129"/>
      <c r="Y12" s="128"/>
      <c r="AA12" s="130"/>
    </row>
    <row r="13" spans="1:27" ht="51" hidden="1" x14ac:dyDescent="0.25">
      <c r="A13" s="101">
        <v>1.2</v>
      </c>
      <c r="B13" s="100" t="s">
        <v>454</v>
      </c>
      <c r="C13" s="100" t="s">
        <v>455</v>
      </c>
      <c r="D13" s="91">
        <v>1</v>
      </c>
      <c r="E13" s="90" t="s">
        <v>259</v>
      </c>
      <c r="F13" s="90" t="s">
        <v>276</v>
      </c>
      <c r="G13" s="90" t="s">
        <v>451</v>
      </c>
      <c r="H13" s="93">
        <v>43424</v>
      </c>
      <c r="I13" s="93">
        <v>43556</v>
      </c>
      <c r="J13" s="93">
        <v>43585</v>
      </c>
      <c r="L13" s="90" t="s">
        <v>27</v>
      </c>
      <c r="M13" s="94" t="s">
        <v>456</v>
      </c>
      <c r="O13" s="108"/>
    </row>
    <row r="14" spans="1:27" ht="25.5" hidden="1" x14ac:dyDescent="0.25">
      <c r="A14" s="127">
        <v>2.0299999999999998</v>
      </c>
      <c r="B14" s="100" t="s">
        <v>141</v>
      </c>
      <c r="D14" s="91">
        <v>2</v>
      </c>
      <c r="E14" s="90" t="s">
        <v>186</v>
      </c>
      <c r="F14" s="90" t="s">
        <v>158</v>
      </c>
      <c r="H14" s="93">
        <v>43369</v>
      </c>
      <c r="J14" s="93">
        <v>43405</v>
      </c>
      <c r="K14" s="93">
        <v>43424</v>
      </c>
      <c r="L14" s="90" t="s">
        <v>25</v>
      </c>
      <c r="M14" s="94" t="s">
        <v>159</v>
      </c>
      <c r="O14" s="108" t="s">
        <v>336</v>
      </c>
      <c r="Q14" s="106">
        <v>43405</v>
      </c>
      <c r="T14" s="128"/>
      <c r="U14" s="97" t="s">
        <v>335</v>
      </c>
      <c r="V14" s="129"/>
      <c r="Y14" s="128"/>
      <c r="AA14" s="130"/>
    </row>
    <row r="15" spans="1:27" ht="38.25" x14ac:dyDescent="0.25">
      <c r="A15" s="101">
        <v>2.04</v>
      </c>
      <c r="B15" s="107" t="s">
        <v>457</v>
      </c>
      <c r="C15" s="107" t="s">
        <v>459</v>
      </c>
      <c r="D15" s="91">
        <v>2</v>
      </c>
      <c r="E15" s="90" t="s">
        <v>186</v>
      </c>
      <c r="F15" s="90" t="s">
        <v>270</v>
      </c>
      <c r="H15" s="93">
        <v>43369</v>
      </c>
      <c r="I15" s="93">
        <v>43433</v>
      </c>
      <c r="J15" s="93">
        <v>43434</v>
      </c>
      <c r="L15" s="90" t="s">
        <v>269</v>
      </c>
      <c r="M15" s="103" t="s">
        <v>458</v>
      </c>
      <c r="O15" s="108" t="s">
        <v>337</v>
      </c>
      <c r="Q15" s="110" t="s">
        <v>333</v>
      </c>
    </row>
    <row r="16" spans="1:27" ht="28.5" customHeight="1" x14ac:dyDescent="0.25">
      <c r="A16" s="101">
        <v>2.0499999999999998</v>
      </c>
      <c r="B16" s="108" t="s">
        <v>139</v>
      </c>
      <c r="C16" s="100" t="s">
        <v>138</v>
      </c>
      <c r="D16" s="91">
        <v>2</v>
      </c>
      <c r="E16" s="90" t="s">
        <v>186</v>
      </c>
      <c r="F16" s="90" t="s">
        <v>158</v>
      </c>
      <c r="H16" s="93">
        <v>43369</v>
      </c>
      <c r="I16" s="93">
        <v>43433</v>
      </c>
      <c r="J16" s="93">
        <v>43434</v>
      </c>
      <c r="L16" s="90" t="s">
        <v>269</v>
      </c>
      <c r="M16" s="94" t="s">
        <v>200</v>
      </c>
      <c r="O16" s="108" t="s">
        <v>339</v>
      </c>
      <c r="Q16" s="110" t="s">
        <v>334</v>
      </c>
    </row>
    <row r="17" spans="1:27" ht="25.5" x14ac:dyDescent="0.25">
      <c r="A17" s="101">
        <v>2.06</v>
      </c>
      <c r="B17" s="108" t="s">
        <v>216</v>
      </c>
      <c r="C17" s="100" t="s">
        <v>459</v>
      </c>
      <c r="D17" s="91">
        <v>2</v>
      </c>
      <c r="E17" s="90" t="s">
        <v>186</v>
      </c>
      <c r="F17" s="90" t="s">
        <v>158</v>
      </c>
      <c r="H17" s="93">
        <v>43413</v>
      </c>
      <c r="I17" s="93">
        <v>43433</v>
      </c>
      <c r="J17" s="93">
        <v>43434</v>
      </c>
      <c r="L17" s="90" t="s">
        <v>269</v>
      </c>
      <c r="M17" s="94" t="s">
        <v>200</v>
      </c>
      <c r="O17" s="108" t="s">
        <v>338</v>
      </c>
      <c r="Q17" s="110" t="s">
        <v>333</v>
      </c>
    </row>
    <row r="18" spans="1:27" ht="51" x14ac:dyDescent="0.25">
      <c r="A18" s="101">
        <v>2.0699999999999998</v>
      </c>
      <c r="B18" s="107" t="s">
        <v>215</v>
      </c>
      <c r="D18" s="91">
        <v>2</v>
      </c>
      <c r="E18" s="90" t="s">
        <v>259</v>
      </c>
      <c r="F18" s="111" t="s">
        <v>268</v>
      </c>
      <c r="H18" s="93">
        <v>43369</v>
      </c>
      <c r="J18" s="93">
        <v>43420</v>
      </c>
      <c r="L18" s="90" t="s">
        <v>26</v>
      </c>
      <c r="M18" s="94" t="s">
        <v>461</v>
      </c>
      <c r="O18" s="108"/>
    </row>
    <row r="19" spans="1:27" ht="51" hidden="1" x14ac:dyDescent="0.25">
      <c r="A19" s="101">
        <v>2.08</v>
      </c>
      <c r="B19" s="100" t="s">
        <v>152</v>
      </c>
      <c r="C19" s="100" t="s">
        <v>148</v>
      </c>
      <c r="D19" s="91">
        <v>2</v>
      </c>
      <c r="E19" s="90" t="s">
        <v>259</v>
      </c>
      <c r="F19" s="90" t="s">
        <v>268</v>
      </c>
      <c r="H19" s="93">
        <v>43369</v>
      </c>
      <c r="J19" s="93">
        <v>43420</v>
      </c>
      <c r="K19" s="93">
        <v>43424</v>
      </c>
      <c r="L19" s="90" t="s">
        <v>25</v>
      </c>
      <c r="M19" s="103" t="s">
        <v>386</v>
      </c>
      <c r="O19" s="108"/>
    </row>
    <row r="20" spans="1:27" ht="25.5" x14ac:dyDescent="0.25">
      <c r="A20" s="101">
        <v>2.09</v>
      </c>
      <c r="B20" s="100" t="s">
        <v>213</v>
      </c>
      <c r="C20" s="100" t="s">
        <v>149</v>
      </c>
      <c r="D20" s="91">
        <v>2</v>
      </c>
      <c r="E20" s="90" t="s">
        <v>259</v>
      </c>
      <c r="F20" s="90" t="s">
        <v>268</v>
      </c>
      <c r="H20" s="93">
        <v>43369</v>
      </c>
      <c r="J20" s="93">
        <v>43434</v>
      </c>
      <c r="L20" s="90" t="s">
        <v>30</v>
      </c>
      <c r="M20" s="94" t="s">
        <v>464</v>
      </c>
      <c r="O20" s="108"/>
    </row>
    <row r="21" spans="1:27" ht="63.75" x14ac:dyDescent="0.25">
      <c r="A21" s="101">
        <v>2.1</v>
      </c>
      <c r="B21" s="100" t="s">
        <v>267</v>
      </c>
      <c r="C21" s="100" t="s">
        <v>260</v>
      </c>
      <c r="D21" s="91">
        <v>2</v>
      </c>
      <c r="E21" s="90" t="s">
        <v>259</v>
      </c>
      <c r="F21" s="90" t="s">
        <v>403</v>
      </c>
      <c r="H21" s="93">
        <v>43413</v>
      </c>
      <c r="I21" s="93">
        <v>43418</v>
      </c>
      <c r="J21" s="93">
        <v>43420</v>
      </c>
      <c r="L21" s="90" t="s">
        <v>31</v>
      </c>
      <c r="M21" s="94" t="s">
        <v>482</v>
      </c>
      <c r="O21" s="108"/>
    </row>
    <row r="22" spans="1:27" ht="76.5" hidden="1" x14ac:dyDescent="0.25">
      <c r="A22" s="101">
        <v>2.11</v>
      </c>
      <c r="B22" s="107" t="s">
        <v>383</v>
      </c>
      <c r="D22" s="91">
        <v>2</v>
      </c>
      <c r="E22" s="90" t="s">
        <v>259</v>
      </c>
      <c r="F22" s="111" t="s">
        <v>384</v>
      </c>
      <c r="I22" s="93">
        <v>43419</v>
      </c>
      <c r="J22" s="93">
        <v>43439</v>
      </c>
      <c r="L22" s="90" t="s">
        <v>26</v>
      </c>
      <c r="M22" s="103" t="s">
        <v>467</v>
      </c>
      <c r="O22" s="108"/>
    </row>
    <row r="23" spans="1:27" ht="38.25" x14ac:dyDescent="0.25">
      <c r="A23" s="101">
        <v>2.2999999999999998</v>
      </c>
      <c r="B23" s="100" t="s">
        <v>448</v>
      </c>
      <c r="C23" s="100" t="s">
        <v>449</v>
      </c>
      <c r="D23" s="91">
        <v>2</v>
      </c>
      <c r="E23" s="90" t="s">
        <v>186</v>
      </c>
      <c r="F23" s="90" t="s">
        <v>158</v>
      </c>
      <c r="G23" s="90" t="s">
        <v>451</v>
      </c>
      <c r="H23" s="93">
        <v>43424</v>
      </c>
      <c r="I23" s="93">
        <v>43433</v>
      </c>
      <c r="J23" s="93">
        <v>43434</v>
      </c>
      <c r="L23" s="90" t="s">
        <v>269</v>
      </c>
      <c r="M23" s="94" t="s">
        <v>450</v>
      </c>
      <c r="O23" s="108"/>
    </row>
    <row r="24" spans="1:27" ht="38.25" x14ac:dyDescent="0.25">
      <c r="A24" s="101">
        <v>2.31</v>
      </c>
      <c r="B24" s="100" t="s">
        <v>452</v>
      </c>
      <c r="C24" s="100" t="s">
        <v>453</v>
      </c>
      <c r="D24" s="91">
        <v>2</v>
      </c>
      <c r="E24" s="90" t="s">
        <v>158</v>
      </c>
      <c r="F24" s="90" t="s">
        <v>186</v>
      </c>
      <c r="G24" s="90" t="s">
        <v>451</v>
      </c>
      <c r="H24" s="93">
        <v>43424</v>
      </c>
      <c r="I24" s="93">
        <v>43433</v>
      </c>
      <c r="J24" s="93">
        <v>43434</v>
      </c>
      <c r="L24" s="90" t="s">
        <v>269</v>
      </c>
      <c r="O24" s="108"/>
    </row>
    <row r="25" spans="1:27" ht="36" hidden="1" x14ac:dyDescent="0.25">
      <c r="A25" s="101">
        <v>3.01</v>
      </c>
      <c r="B25" s="100" t="s">
        <v>132</v>
      </c>
      <c r="C25" s="100" t="s">
        <v>136</v>
      </c>
      <c r="D25" s="91">
        <v>3</v>
      </c>
      <c r="E25" s="111" t="s">
        <v>186</v>
      </c>
      <c r="F25" s="90" t="s">
        <v>272</v>
      </c>
      <c r="H25" s="93">
        <v>43369</v>
      </c>
      <c r="I25" s="93">
        <v>43425</v>
      </c>
      <c r="J25" s="93">
        <v>43432</v>
      </c>
      <c r="K25" s="93">
        <v>43424</v>
      </c>
      <c r="L25" s="90" t="s">
        <v>25</v>
      </c>
      <c r="M25" s="112" t="s">
        <v>201</v>
      </c>
      <c r="O25" s="131" t="s">
        <v>325</v>
      </c>
      <c r="P25" s="132" t="s">
        <v>362</v>
      </c>
      <c r="Q25" s="133">
        <v>43405</v>
      </c>
      <c r="R25" s="133"/>
      <c r="S25" s="133"/>
      <c r="T25" s="132"/>
      <c r="U25" s="134" t="s">
        <v>335</v>
      </c>
      <c r="V25" s="133"/>
      <c r="W25" s="133"/>
      <c r="X25" s="133"/>
      <c r="Y25" s="132"/>
      <c r="Z25" s="134"/>
      <c r="AA25" s="135" t="s">
        <v>328</v>
      </c>
    </row>
    <row r="26" spans="1:27" ht="36" x14ac:dyDescent="0.25">
      <c r="A26" s="101">
        <v>3.02</v>
      </c>
      <c r="B26" s="100" t="s">
        <v>468</v>
      </c>
      <c r="D26" s="91">
        <v>3</v>
      </c>
      <c r="E26" s="90" t="s">
        <v>271</v>
      </c>
      <c r="F26" s="90" t="s">
        <v>272</v>
      </c>
      <c r="H26" s="93">
        <v>43369</v>
      </c>
      <c r="I26" s="93">
        <v>43425</v>
      </c>
      <c r="J26" s="93">
        <v>43432</v>
      </c>
      <c r="L26" s="90" t="s">
        <v>26</v>
      </c>
      <c r="M26" s="112" t="s">
        <v>201</v>
      </c>
      <c r="O26" s="108" t="s">
        <v>325</v>
      </c>
      <c r="Q26" s="106">
        <v>43425</v>
      </c>
    </row>
    <row r="27" spans="1:27" ht="76.5" hidden="1" x14ac:dyDescent="0.25">
      <c r="A27" s="101">
        <v>3.03</v>
      </c>
      <c r="B27" s="100" t="s">
        <v>140</v>
      </c>
      <c r="D27" s="91">
        <v>3</v>
      </c>
      <c r="E27" s="90" t="s">
        <v>306</v>
      </c>
      <c r="F27" s="111" t="s">
        <v>158</v>
      </c>
      <c r="H27" s="93">
        <v>43369</v>
      </c>
      <c r="I27" s="93">
        <v>43405</v>
      </c>
      <c r="J27" s="93">
        <v>43405</v>
      </c>
      <c r="K27" s="93">
        <v>43424</v>
      </c>
      <c r="L27" s="90" t="s">
        <v>25</v>
      </c>
      <c r="M27" s="137" t="s">
        <v>397</v>
      </c>
      <c r="O27" s="131" t="s">
        <v>325</v>
      </c>
      <c r="P27" s="132" t="s">
        <v>348</v>
      </c>
      <c r="Q27" s="133">
        <v>43425</v>
      </c>
      <c r="R27" s="133"/>
      <c r="S27" s="133"/>
      <c r="T27" s="132" t="s">
        <v>306</v>
      </c>
      <c r="U27" s="134" t="s">
        <v>335</v>
      </c>
      <c r="V27" s="133"/>
      <c r="W27" s="133"/>
      <c r="X27" s="133"/>
      <c r="Y27" s="132"/>
      <c r="Z27" s="134"/>
      <c r="AA27" s="135"/>
    </row>
    <row r="28" spans="1:27" ht="51" hidden="1" x14ac:dyDescent="0.25">
      <c r="A28" s="101">
        <v>3.05</v>
      </c>
      <c r="B28" s="100" t="s">
        <v>469</v>
      </c>
      <c r="D28" s="91">
        <v>3</v>
      </c>
      <c r="E28" s="90" t="s">
        <v>186</v>
      </c>
      <c r="F28" s="90" t="s">
        <v>272</v>
      </c>
      <c r="H28" s="93">
        <v>43369</v>
      </c>
      <c r="I28" s="93">
        <v>43405</v>
      </c>
      <c r="J28" s="93">
        <v>43411</v>
      </c>
      <c r="K28" s="93">
        <v>43424</v>
      </c>
      <c r="L28" s="90" t="s">
        <v>25</v>
      </c>
      <c r="M28" s="94" t="s">
        <v>285</v>
      </c>
      <c r="O28" s="131" t="s">
        <v>325</v>
      </c>
      <c r="P28" s="132" t="s">
        <v>340</v>
      </c>
      <c r="Q28" s="133">
        <v>43405</v>
      </c>
      <c r="R28" s="133"/>
      <c r="S28" s="133"/>
      <c r="T28" s="132"/>
      <c r="U28" s="134" t="s">
        <v>335</v>
      </c>
      <c r="V28" s="133"/>
      <c r="W28" s="133"/>
      <c r="X28" s="133"/>
      <c r="Y28" s="132"/>
      <c r="Z28" s="134"/>
      <c r="AA28" s="135"/>
    </row>
    <row r="29" spans="1:27" ht="25.5" hidden="1" x14ac:dyDescent="0.25">
      <c r="A29" s="101">
        <v>3.06</v>
      </c>
      <c r="B29" s="100" t="s">
        <v>470</v>
      </c>
      <c r="D29" s="91">
        <v>3</v>
      </c>
      <c r="E29" s="90" t="s">
        <v>271</v>
      </c>
      <c r="F29" s="90" t="s">
        <v>272</v>
      </c>
      <c r="H29" s="93">
        <v>43369</v>
      </c>
      <c r="I29" s="93">
        <v>43425</v>
      </c>
      <c r="J29" s="93">
        <v>43432</v>
      </c>
      <c r="L29" s="90" t="s">
        <v>26</v>
      </c>
      <c r="M29" s="109"/>
      <c r="O29" s="108" t="s">
        <v>325</v>
      </c>
      <c r="Q29" s="106">
        <v>43425</v>
      </c>
    </row>
    <row r="30" spans="1:27" ht="38.25" hidden="1" x14ac:dyDescent="0.25">
      <c r="A30" s="101">
        <v>3.13</v>
      </c>
      <c r="B30" s="100" t="s">
        <v>151</v>
      </c>
      <c r="D30" s="91">
        <v>3</v>
      </c>
      <c r="E30" s="90" t="s">
        <v>271</v>
      </c>
      <c r="F30" s="90" t="s">
        <v>272</v>
      </c>
      <c r="H30" s="93">
        <v>43369</v>
      </c>
      <c r="I30" s="93">
        <v>43425</v>
      </c>
      <c r="J30" s="93">
        <v>43432</v>
      </c>
      <c r="K30" s="93">
        <v>43427</v>
      </c>
      <c r="L30" s="90" t="s">
        <v>25</v>
      </c>
      <c r="M30" s="112" t="s">
        <v>201</v>
      </c>
      <c r="O30" s="108" t="s">
        <v>325</v>
      </c>
      <c r="Q30" s="106">
        <v>43425</v>
      </c>
    </row>
    <row r="31" spans="1:27" ht="63.75" hidden="1" x14ac:dyDescent="0.25">
      <c r="A31" s="101">
        <v>3.15</v>
      </c>
      <c r="B31" s="100" t="s">
        <v>205</v>
      </c>
      <c r="D31" s="91">
        <v>3</v>
      </c>
      <c r="E31" s="90" t="s">
        <v>271</v>
      </c>
      <c r="F31" s="90" t="s">
        <v>272</v>
      </c>
      <c r="H31" s="93">
        <v>43369</v>
      </c>
      <c r="I31" s="93">
        <v>43425</v>
      </c>
      <c r="J31" s="93">
        <v>43432</v>
      </c>
      <c r="K31" s="93">
        <v>43427</v>
      </c>
      <c r="L31" s="90" t="s">
        <v>25</v>
      </c>
      <c r="M31" s="94" t="s">
        <v>206</v>
      </c>
      <c r="O31" s="108" t="s">
        <v>325</v>
      </c>
      <c r="Q31" s="106">
        <v>43425</v>
      </c>
    </row>
    <row r="32" spans="1:27" ht="38.25" hidden="1" x14ac:dyDescent="0.25">
      <c r="A32" s="101">
        <v>3.17</v>
      </c>
      <c r="B32" s="100" t="s">
        <v>154</v>
      </c>
      <c r="D32" s="91">
        <v>3</v>
      </c>
      <c r="E32" s="90" t="s">
        <v>271</v>
      </c>
      <c r="F32" s="90" t="s">
        <v>272</v>
      </c>
      <c r="H32" s="93">
        <v>43369</v>
      </c>
      <c r="I32" s="93">
        <v>43425</v>
      </c>
      <c r="J32" s="93">
        <v>43432</v>
      </c>
      <c r="K32" s="93">
        <v>43427</v>
      </c>
      <c r="L32" s="90" t="s">
        <v>25</v>
      </c>
      <c r="M32" s="109" t="s">
        <v>201</v>
      </c>
      <c r="O32" s="108" t="s">
        <v>325</v>
      </c>
      <c r="Q32" s="106">
        <v>43425</v>
      </c>
    </row>
    <row r="33" spans="1:27" ht="38.25" hidden="1" x14ac:dyDescent="0.25">
      <c r="A33" s="101">
        <v>3.18</v>
      </c>
      <c r="B33" s="100" t="s">
        <v>187</v>
      </c>
      <c r="D33" s="91">
        <v>3</v>
      </c>
      <c r="E33" s="90" t="s">
        <v>271</v>
      </c>
      <c r="F33" s="90" t="s">
        <v>272</v>
      </c>
      <c r="H33" s="93">
        <v>43369</v>
      </c>
      <c r="I33" s="93">
        <v>43425</v>
      </c>
      <c r="J33" s="93">
        <v>43432</v>
      </c>
      <c r="K33" s="93">
        <v>43427</v>
      </c>
      <c r="L33" s="90" t="s">
        <v>25</v>
      </c>
      <c r="M33" s="109" t="s">
        <v>201</v>
      </c>
      <c r="O33" s="108" t="s">
        <v>325</v>
      </c>
      <c r="Q33" s="106">
        <v>43425</v>
      </c>
    </row>
    <row r="34" spans="1:27" ht="38.25" hidden="1" x14ac:dyDescent="0.25">
      <c r="A34" s="101">
        <v>3.22</v>
      </c>
      <c r="B34" s="100" t="s">
        <v>156</v>
      </c>
      <c r="D34" s="91">
        <v>3</v>
      </c>
      <c r="E34" s="90" t="s">
        <v>271</v>
      </c>
      <c r="F34" s="90" t="s">
        <v>272</v>
      </c>
      <c r="H34" s="93">
        <v>43369</v>
      </c>
      <c r="I34" s="93">
        <v>43425</v>
      </c>
      <c r="J34" s="93">
        <v>43432</v>
      </c>
      <c r="K34" s="93">
        <v>43424</v>
      </c>
      <c r="L34" s="90" t="s">
        <v>25</v>
      </c>
      <c r="M34" s="109" t="s">
        <v>201</v>
      </c>
      <c r="O34" s="108" t="s">
        <v>325</v>
      </c>
      <c r="P34" s="99" t="s">
        <v>372</v>
      </c>
      <c r="Q34" s="106">
        <v>43425</v>
      </c>
      <c r="T34" s="99" t="s">
        <v>271</v>
      </c>
      <c r="U34" s="97" t="s">
        <v>335</v>
      </c>
    </row>
    <row r="35" spans="1:27" ht="38.25" hidden="1" x14ac:dyDescent="0.25">
      <c r="A35" s="101">
        <v>3.23</v>
      </c>
      <c r="B35" s="100" t="s">
        <v>210</v>
      </c>
      <c r="D35" s="91">
        <v>3</v>
      </c>
      <c r="E35" s="90" t="s">
        <v>271</v>
      </c>
      <c r="F35" s="90" t="s">
        <v>272</v>
      </c>
      <c r="H35" s="93">
        <v>43369</v>
      </c>
      <c r="I35" s="93">
        <v>43425</v>
      </c>
      <c r="J35" s="93">
        <v>43432</v>
      </c>
      <c r="L35" s="90" t="s">
        <v>26</v>
      </c>
      <c r="M35" s="109" t="s">
        <v>201</v>
      </c>
      <c r="O35" s="108" t="s">
        <v>325</v>
      </c>
      <c r="Q35" s="106">
        <v>43425</v>
      </c>
    </row>
    <row r="36" spans="1:27" ht="63.75" hidden="1" x14ac:dyDescent="0.25">
      <c r="A36" s="101">
        <v>3.24</v>
      </c>
      <c r="B36" s="100" t="s">
        <v>181</v>
      </c>
      <c r="D36" s="91">
        <v>3</v>
      </c>
      <c r="E36" s="90" t="s">
        <v>271</v>
      </c>
      <c r="F36" s="90" t="s">
        <v>272</v>
      </c>
      <c r="H36" s="93">
        <v>43369</v>
      </c>
      <c r="I36" s="93">
        <v>43425</v>
      </c>
      <c r="J36" s="93">
        <v>43432</v>
      </c>
      <c r="L36" s="90" t="s">
        <v>26</v>
      </c>
      <c r="M36" s="94" t="s">
        <v>211</v>
      </c>
      <c r="O36" s="108" t="s">
        <v>325</v>
      </c>
      <c r="Q36" s="106">
        <v>43425</v>
      </c>
    </row>
    <row r="37" spans="1:27" ht="25.5" hidden="1" x14ac:dyDescent="0.25">
      <c r="A37" s="101">
        <v>3.27</v>
      </c>
      <c r="B37" s="100" t="s">
        <v>300</v>
      </c>
      <c r="D37" s="91">
        <v>3</v>
      </c>
      <c r="E37" s="90" t="s">
        <v>271</v>
      </c>
      <c r="F37" s="90" t="s">
        <v>272</v>
      </c>
      <c r="H37" s="93">
        <v>43369</v>
      </c>
      <c r="I37" s="93">
        <v>43435</v>
      </c>
      <c r="J37" s="93">
        <v>43439</v>
      </c>
      <c r="K37" s="93">
        <v>43424</v>
      </c>
      <c r="L37" s="90" t="s">
        <v>25</v>
      </c>
      <c r="M37" s="112"/>
      <c r="O37" s="108" t="s">
        <v>322</v>
      </c>
      <c r="P37" s="99" t="s">
        <v>357</v>
      </c>
      <c r="Q37" s="106">
        <v>43419</v>
      </c>
      <c r="R37" s="106">
        <v>43416</v>
      </c>
    </row>
    <row r="38" spans="1:27" ht="56.25" hidden="1" x14ac:dyDescent="0.25">
      <c r="A38" s="101">
        <v>3.28</v>
      </c>
      <c r="B38" s="100" t="s">
        <v>203</v>
      </c>
      <c r="D38" s="91">
        <v>3</v>
      </c>
      <c r="E38" s="90" t="s">
        <v>186</v>
      </c>
      <c r="F38" s="90" t="s">
        <v>158</v>
      </c>
      <c r="H38" s="93">
        <v>43369</v>
      </c>
      <c r="I38" s="93">
        <v>43405</v>
      </c>
      <c r="J38" s="93">
        <v>43441</v>
      </c>
      <c r="K38" s="93">
        <v>43424</v>
      </c>
      <c r="L38" s="90" t="s">
        <v>25</v>
      </c>
      <c r="M38" s="94" t="s">
        <v>204</v>
      </c>
      <c r="O38" s="108" t="s">
        <v>325</v>
      </c>
      <c r="P38" s="99" t="s">
        <v>341</v>
      </c>
      <c r="Q38" s="106">
        <v>43405</v>
      </c>
      <c r="U38" s="97" t="s">
        <v>335</v>
      </c>
      <c r="AA38" s="122" t="s">
        <v>364</v>
      </c>
    </row>
    <row r="39" spans="1:27" ht="33.75" hidden="1" x14ac:dyDescent="0.25">
      <c r="A39" s="101">
        <v>3.32</v>
      </c>
      <c r="B39" s="100" t="s">
        <v>180</v>
      </c>
      <c r="D39" s="91">
        <v>3</v>
      </c>
      <c r="F39" s="90" t="s">
        <v>158</v>
      </c>
      <c r="H39" s="93">
        <v>43369</v>
      </c>
      <c r="I39" s="93">
        <v>43435</v>
      </c>
      <c r="J39" s="93">
        <v>43439</v>
      </c>
      <c r="K39" s="93">
        <v>43424</v>
      </c>
      <c r="L39" s="90" t="s">
        <v>25</v>
      </c>
      <c r="M39" s="94" t="s">
        <v>286</v>
      </c>
      <c r="O39" s="131" t="s">
        <v>325</v>
      </c>
      <c r="P39" s="132" t="s">
        <v>343</v>
      </c>
      <c r="Q39" s="133">
        <v>43435</v>
      </c>
      <c r="R39" s="133"/>
      <c r="S39" s="133"/>
      <c r="T39" s="132"/>
      <c r="U39" s="134" t="s">
        <v>335</v>
      </c>
      <c r="V39" s="133"/>
      <c r="W39" s="133"/>
      <c r="X39" s="133"/>
      <c r="Y39" s="132"/>
      <c r="Z39" s="134"/>
      <c r="AA39" s="135"/>
    </row>
    <row r="40" spans="1:27" ht="25.5" hidden="1" x14ac:dyDescent="0.25">
      <c r="A40" s="101">
        <v>3.33</v>
      </c>
      <c r="B40" s="100" t="s">
        <v>193</v>
      </c>
      <c r="D40" s="91">
        <v>3</v>
      </c>
      <c r="F40" s="90" t="s">
        <v>158</v>
      </c>
      <c r="H40" s="93">
        <v>43369</v>
      </c>
      <c r="I40" s="93">
        <v>43405</v>
      </c>
      <c r="J40" s="93">
        <v>43419</v>
      </c>
      <c r="K40" s="93">
        <v>43424</v>
      </c>
      <c r="L40" s="90" t="s">
        <v>25</v>
      </c>
      <c r="M40" s="94" t="s">
        <v>209</v>
      </c>
      <c r="O40" s="131" t="s">
        <v>322</v>
      </c>
      <c r="P40" s="132" t="s">
        <v>349</v>
      </c>
      <c r="Q40" s="133">
        <v>43449</v>
      </c>
      <c r="R40" s="133"/>
      <c r="S40" s="133"/>
      <c r="T40" s="132"/>
      <c r="U40" s="134" t="s">
        <v>335</v>
      </c>
      <c r="V40" s="133"/>
      <c r="W40" s="133"/>
      <c r="X40" s="133"/>
      <c r="Y40" s="132"/>
      <c r="Z40" s="134"/>
      <c r="AA40" s="135"/>
    </row>
    <row r="41" spans="1:27" ht="25.5" hidden="1" x14ac:dyDescent="0.25">
      <c r="A41" s="101">
        <v>3.34</v>
      </c>
      <c r="B41" s="100" t="s">
        <v>298</v>
      </c>
      <c r="D41" s="91">
        <v>3</v>
      </c>
      <c r="E41" s="90" t="s">
        <v>271</v>
      </c>
      <c r="F41" s="90" t="s">
        <v>272</v>
      </c>
      <c r="H41" s="93">
        <v>43369</v>
      </c>
      <c r="I41" s="93">
        <v>43466</v>
      </c>
      <c r="J41" s="93">
        <v>43475</v>
      </c>
      <c r="L41" s="90" t="s">
        <v>27</v>
      </c>
      <c r="O41" s="108" t="s">
        <v>325</v>
      </c>
      <c r="Q41" s="106">
        <v>43466</v>
      </c>
    </row>
    <row r="42" spans="1:27" ht="38.25" hidden="1" x14ac:dyDescent="0.25">
      <c r="A42" s="101">
        <v>3.35</v>
      </c>
      <c r="B42" s="100" t="s">
        <v>295</v>
      </c>
      <c r="D42" s="91">
        <v>3</v>
      </c>
      <c r="E42" s="90" t="s">
        <v>271</v>
      </c>
      <c r="F42" s="90" t="s">
        <v>272</v>
      </c>
      <c r="H42" s="93">
        <v>43369</v>
      </c>
      <c r="I42" s="93">
        <v>43556</v>
      </c>
      <c r="J42" s="93">
        <v>43563</v>
      </c>
      <c r="L42" s="90" t="s">
        <v>27</v>
      </c>
      <c r="M42" s="94" t="s">
        <v>202</v>
      </c>
      <c r="O42" s="108" t="s">
        <v>322</v>
      </c>
      <c r="Q42" s="106">
        <v>43556</v>
      </c>
    </row>
    <row r="43" spans="1:27" ht="76.5" x14ac:dyDescent="0.25">
      <c r="A43" s="101">
        <v>3.36</v>
      </c>
      <c r="B43" s="100" t="s">
        <v>284</v>
      </c>
      <c r="D43" s="91">
        <v>3</v>
      </c>
      <c r="E43" s="90" t="s">
        <v>186</v>
      </c>
      <c r="F43" s="90" t="s">
        <v>351</v>
      </c>
      <c r="H43" s="93">
        <v>43369</v>
      </c>
      <c r="I43" s="93">
        <v>43425</v>
      </c>
      <c r="J43" s="93">
        <v>43432</v>
      </c>
      <c r="L43" s="90" t="s">
        <v>26</v>
      </c>
      <c r="M43" s="94" t="s">
        <v>214</v>
      </c>
      <c r="O43" s="108" t="s">
        <v>325</v>
      </c>
      <c r="Q43" s="106">
        <v>43425</v>
      </c>
      <c r="R43" s="106">
        <v>43419</v>
      </c>
    </row>
    <row r="44" spans="1:27" ht="90" customHeight="1" x14ac:dyDescent="0.25">
      <c r="A44" s="101">
        <v>3.37</v>
      </c>
      <c r="B44" s="100" t="s">
        <v>188</v>
      </c>
      <c r="C44" s="100" t="s">
        <v>283</v>
      </c>
      <c r="D44" s="91">
        <v>3</v>
      </c>
      <c r="E44" s="90" t="s">
        <v>273</v>
      </c>
      <c r="F44" s="90" t="s">
        <v>391</v>
      </c>
      <c r="H44" s="93">
        <v>43369</v>
      </c>
      <c r="I44" s="93">
        <v>43405</v>
      </c>
      <c r="J44" s="93">
        <v>43411</v>
      </c>
      <c r="L44" s="90" t="s">
        <v>31</v>
      </c>
      <c r="M44" s="94" t="s">
        <v>400</v>
      </c>
      <c r="O44" s="108" t="s">
        <v>345</v>
      </c>
      <c r="P44" s="99" t="s">
        <v>346</v>
      </c>
      <c r="Q44" s="106">
        <v>43405</v>
      </c>
      <c r="T44" s="99" t="s">
        <v>424</v>
      </c>
    </row>
    <row r="45" spans="1:27" ht="51" hidden="1" x14ac:dyDescent="0.25">
      <c r="A45" s="101">
        <v>3.38</v>
      </c>
      <c r="B45" s="100" t="s">
        <v>189</v>
      </c>
      <c r="C45" s="100" t="s">
        <v>283</v>
      </c>
      <c r="D45" s="91">
        <v>3</v>
      </c>
      <c r="E45" s="90" t="s">
        <v>271</v>
      </c>
      <c r="F45" s="90" t="s">
        <v>272</v>
      </c>
      <c r="H45" s="93">
        <v>43369</v>
      </c>
      <c r="I45" s="93">
        <v>43405</v>
      </c>
      <c r="J45" s="93">
        <v>43411</v>
      </c>
      <c r="K45" s="93">
        <v>43425</v>
      </c>
      <c r="L45" s="90" t="s">
        <v>25</v>
      </c>
      <c r="M45" s="94" t="s">
        <v>389</v>
      </c>
      <c r="O45" s="108" t="s">
        <v>345</v>
      </c>
      <c r="P45" s="99" t="s">
        <v>347</v>
      </c>
      <c r="Q45" s="106">
        <v>43405</v>
      </c>
      <c r="U45" s="97" t="s">
        <v>388</v>
      </c>
      <c r="V45" s="106">
        <v>43420</v>
      </c>
    </row>
    <row r="46" spans="1:27" ht="63.75" x14ac:dyDescent="0.25">
      <c r="A46" s="101">
        <v>3.39</v>
      </c>
      <c r="B46" s="100" t="s">
        <v>190</v>
      </c>
      <c r="C46" s="100" t="s">
        <v>283</v>
      </c>
      <c r="D46" s="91">
        <v>3</v>
      </c>
      <c r="E46" s="90" t="s">
        <v>271</v>
      </c>
      <c r="F46" s="90" t="s">
        <v>272</v>
      </c>
      <c r="H46" s="93">
        <v>43369</v>
      </c>
      <c r="I46" s="93">
        <v>43405</v>
      </c>
      <c r="J46" s="93">
        <v>43425</v>
      </c>
      <c r="L46" s="90" t="s">
        <v>26</v>
      </c>
      <c r="M46" s="109" t="s">
        <v>208</v>
      </c>
      <c r="O46" s="108" t="s">
        <v>479</v>
      </c>
      <c r="Q46" s="106">
        <v>43405</v>
      </c>
    </row>
    <row r="47" spans="1:27" ht="63.75" customHeight="1" x14ac:dyDescent="0.25">
      <c r="A47" s="101">
        <v>3.41</v>
      </c>
      <c r="B47" s="107" t="s">
        <v>387</v>
      </c>
      <c r="D47" s="91">
        <v>3</v>
      </c>
      <c r="E47" s="90" t="s">
        <v>158</v>
      </c>
      <c r="F47" s="111"/>
      <c r="I47" s="93">
        <v>43423</v>
      </c>
      <c r="J47" s="93">
        <v>43425</v>
      </c>
      <c r="L47" s="90" t="s">
        <v>26</v>
      </c>
      <c r="M47" s="103" t="s">
        <v>465</v>
      </c>
      <c r="O47" s="105"/>
    </row>
    <row r="48" spans="1:27" hidden="1" x14ac:dyDescent="0.25">
      <c r="A48" s="101">
        <v>3.5</v>
      </c>
      <c r="B48" s="100" t="s">
        <v>412</v>
      </c>
      <c r="D48" s="91">
        <v>3</v>
      </c>
      <c r="E48" s="111" t="s">
        <v>271</v>
      </c>
      <c r="F48" s="111" t="s">
        <v>393</v>
      </c>
      <c r="I48" s="93">
        <v>43422</v>
      </c>
      <c r="J48" s="93">
        <v>43426</v>
      </c>
      <c r="K48" s="93">
        <v>43424</v>
      </c>
      <c r="L48" s="90" t="s">
        <v>25</v>
      </c>
      <c r="O48" s="131"/>
      <c r="P48" s="132" t="s">
        <v>395</v>
      </c>
      <c r="Q48" s="133"/>
      <c r="R48" s="133">
        <v>43423</v>
      </c>
      <c r="S48" s="133">
        <v>43423</v>
      </c>
      <c r="T48" s="132" t="s">
        <v>271</v>
      </c>
      <c r="U48" s="134" t="s">
        <v>388</v>
      </c>
      <c r="V48" s="133">
        <v>43423</v>
      </c>
      <c r="W48" s="133">
        <v>43423</v>
      </c>
      <c r="X48" s="133">
        <v>43424</v>
      </c>
      <c r="Y48" s="132" t="s">
        <v>271</v>
      </c>
      <c r="Z48" s="134" t="s">
        <v>335</v>
      </c>
    </row>
    <row r="49" spans="1:27" ht="33.75" hidden="1" x14ac:dyDescent="0.25">
      <c r="A49" s="101">
        <v>3.51</v>
      </c>
      <c r="B49" s="100" t="s">
        <v>413</v>
      </c>
      <c r="D49" s="91">
        <v>3</v>
      </c>
      <c r="E49" s="90" t="s">
        <v>186</v>
      </c>
      <c r="F49" s="111" t="s">
        <v>158</v>
      </c>
      <c r="I49" s="93">
        <v>43405</v>
      </c>
      <c r="J49" s="93">
        <v>43419</v>
      </c>
      <c r="K49" s="93">
        <v>43424</v>
      </c>
      <c r="L49" s="90" t="s">
        <v>25</v>
      </c>
      <c r="O49" s="131"/>
      <c r="P49" s="132" t="s">
        <v>373</v>
      </c>
      <c r="Q49" s="133"/>
      <c r="R49" s="133"/>
      <c r="S49" s="133"/>
      <c r="T49" s="132"/>
      <c r="U49" s="134" t="s">
        <v>335</v>
      </c>
      <c r="V49" s="133"/>
      <c r="W49" s="133"/>
      <c r="X49" s="133"/>
      <c r="Y49" s="132"/>
      <c r="Z49" s="134"/>
      <c r="AA49" s="135"/>
    </row>
    <row r="50" spans="1:27" ht="25.5" hidden="1" x14ac:dyDescent="0.25">
      <c r="A50" s="101">
        <v>3.52</v>
      </c>
      <c r="B50" s="100" t="s">
        <v>414</v>
      </c>
      <c r="D50" s="91">
        <v>3</v>
      </c>
      <c r="E50" s="90" t="s">
        <v>271</v>
      </c>
      <c r="F50" s="111" t="s">
        <v>393</v>
      </c>
      <c r="I50" s="93">
        <v>43419</v>
      </c>
      <c r="J50" s="93">
        <v>43425</v>
      </c>
      <c r="K50" s="93">
        <v>43423</v>
      </c>
      <c r="L50" s="90" t="s">
        <v>25</v>
      </c>
      <c r="O50" s="131"/>
      <c r="P50" s="132" t="s">
        <v>392</v>
      </c>
      <c r="Q50" s="133"/>
      <c r="R50" s="133">
        <v>43423</v>
      </c>
      <c r="S50" s="133">
        <v>43423</v>
      </c>
      <c r="T50" s="132" t="s">
        <v>393</v>
      </c>
      <c r="U50" s="134" t="s">
        <v>335</v>
      </c>
      <c r="V50" s="133"/>
      <c r="W50" s="133"/>
      <c r="X50" s="133"/>
      <c r="Y50" s="132"/>
      <c r="Z50" s="134"/>
      <c r="AA50" s="135" t="s">
        <v>363</v>
      </c>
    </row>
    <row r="51" spans="1:27" hidden="1" x14ac:dyDescent="0.25">
      <c r="A51" s="101">
        <v>3.53</v>
      </c>
      <c r="B51" s="100" t="s">
        <v>415</v>
      </c>
      <c r="D51" s="91">
        <v>3</v>
      </c>
      <c r="E51" s="90" t="s">
        <v>186</v>
      </c>
      <c r="F51" s="111" t="s">
        <v>158</v>
      </c>
      <c r="I51" s="93">
        <v>43405</v>
      </c>
      <c r="J51" s="93">
        <v>43419</v>
      </c>
      <c r="K51" s="93">
        <v>43424</v>
      </c>
      <c r="L51" s="90" t="s">
        <v>25</v>
      </c>
      <c r="O51" s="131"/>
      <c r="P51" s="132" t="s">
        <v>370</v>
      </c>
      <c r="Q51" s="133"/>
      <c r="R51" s="133"/>
      <c r="S51" s="133"/>
      <c r="T51" s="132"/>
      <c r="U51" s="134" t="s">
        <v>335</v>
      </c>
      <c r="V51" s="133"/>
      <c r="W51" s="133"/>
      <c r="X51" s="133"/>
      <c r="Y51" s="132"/>
      <c r="Z51" s="134"/>
      <c r="AA51" s="135"/>
    </row>
    <row r="52" spans="1:27" ht="25.5" hidden="1" x14ac:dyDescent="0.25">
      <c r="A52" s="101">
        <v>3.54</v>
      </c>
      <c r="B52" s="100" t="s">
        <v>416</v>
      </c>
      <c r="D52" s="91">
        <v>3</v>
      </c>
      <c r="E52" s="90" t="s">
        <v>186</v>
      </c>
      <c r="F52" s="90" t="s">
        <v>158</v>
      </c>
      <c r="I52" s="93">
        <v>43405</v>
      </c>
      <c r="J52" s="93">
        <v>43419</v>
      </c>
      <c r="K52" s="93">
        <v>43424</v>
      </c>
      <c r="L52" s="90" t="s">
        <v>25</v>
      </c>
      <c r="O52" s="131"/>
      <c r="P52" s="132" t="s">
        <v>365</v>
      </c>
      <c r="Q52" s="133"/>
      <c r="R52" s="133"/>
      <c r="S52" s="133"/>
      <c r="T52" s="132"/>
      <c r="U52" s="134" t="s">
        <v>335</v>
      </c>
      <c r="V52" s="133"/>
      <c r="W52" s="133"/>
      <c r="X52" s="133"/>
      <c r="Y52" s="132"/>
      <c r="Z52" s="134"/>
      <c r="AA52" s="135"/>
    </row>
    <row r="53" spans="1:27" ht="22.5" hidden="1" x14ac:dyDescent="0.25">
      <c r="A53" s="101">
        <v>3.54</v>
      </c>
      <c r="B53" s="100" t="s">
        <v>417</v>
      </c>
      <c r="D53" s="91">
        <v>3</v>
      </c>
      <c r="E53" s="90" t="s">
        <v>186</v>
      </c>
      <c r="F53" s="90" t="s">
        <v>158</v>
      </c>
      <c r="I53" s="93">
        <v>43405</v>
      </c>
      <c r="J53" s="93">
        <v>43419</v>
      </c>
      <c r="K53" s="93">
        <v>43424</v>
      </c>
      <c r="L53" s="90" t="s">
        <v>25</v>
      </c>
      <c r="O53" s="131"/>
      <c r="P53" s="132" t="s">
        <v>367</v>
      </c>
      <c r="Q53" s="133"/>
      <c r="R53" s="133"/>
      <c r="S53" s="133"/>
      <c r="T53" s="132"/>
      <c r="U53" s="134" t="s">
        <v>335</v>
      </c>
      <c r="V53" s="133"/>
      <c r="W53" s="133"/>
      <c r="X53" s="133"/>
      <c r="Y53" s="132"/>
      <c r="Z53" s="134"/>
      <c r="AA53" s="135"/>
    </row>
    <row r="54" spans="1:27" ht="22.5" hidden="1" x14ac:dyDescent="0.25">
      <c r="A54" s="101">
        <v>3.55</v>
      </c>
      <c r="B54" s="100" t="s">
        <v>418</v>
      </c>
      <c r="D54" s="91">
        <v>3</v>
      </c>
      <c r="E54" s="90" t="s">
        <v>186</v>
      </c>
      <c r="F54" s="90" t="s">
        <v>158</v>
      </c>
      <c r="I54" s="93">
        <v>43405</v>
      </c>
      <c r="J54" s="93">
        <v>43419</v>
      </c>
      <c r="K54" s="93">
        <v>43424</v>
      </c>
      <c r="L54" s="90" t="s">
        <v>25</v>
      </c>
      <c r="O54" s="131"/>
      <c r="P54" s="132" t="s">
        <v>366</v>
      </c>
      <c r="Q54" s="133"/>
      <c r="R54" s="133"/>
      <c r="S54" s="133"/>
      <c r="T54" s="132"/>
      <c r="U54" s="134" t="s">
        <v>335</v>
      </c>
      <c r="V54" s="133"/>
      <c r="W54" s="133"/>
      <c r="X54" s="133"/>
      <c r="Y54" s="132"/>
      <c r="Z54" s="134"/>
      <c r="AA54" s="135"/>
    </row>
    <row r="55" spans="1:27" ht="45" hidden="1" x14ac:dyDescent="0.25">
      <c r="A55" s="101">
        <v>3.56</v>
      </c>
      <c r="B55" s="100" t="s">
        <v>420</v>
      </c>
      <c r="D55" s="91">
        <v>3</v>
      </c>
      <c r="E55" s="90" t="s">
        <v>186</v>
      </c>
      <c r="F55" s="111" t="s">
        <v>158</v>
      </c>
      <c r="I55" s="93">
        <v>43405</v>
      </c>
      <c r="J55" s="93">
        <v>43419</v>
      </c>
      <c r="K55" s="93">
        <v>43424</v>
      </c>
      <c r="L55" s="90" t="s">
        <v>25</v>
      </c>
      <c r="O55" s="131"/>
      <c r="P55" s="132" t="s">
        <v>411</v>
      </c>
      <c r="Q55" s="133"/>
      <c r="R55" s="133">
        <v>43423</v>
      </c>
      <c r="S55" s="133">
        <v>43423</v>
      </c>
      <c r="T55" s="132" t="s">
        <v>271</v>
      </c>
      <c r="U55" s="134" t="s">
        <v>388</v>
      </c>
      <c r="V55" s="133">
        <v>43423</v>
      </c>
      <c r="W55" s="133">
        <v>43423</v>
      </c>
      <c r="X55" s="133">
        <v>43424</v>
      </c>
      <c r="Y55" s="132" t="s">
        <v>271</v>
      </c>
      <c r="Z55" s="134" t="s">
        <v>335</v>
      </c>
      <c r="AA55" s="135"/>
    </row>
    <row r="56" spans="1:27" ht="25.5" hidden="1" x14ac:dyDescent="0.25">
      <c r="A56" s="101">
        <v>3.57</v>
      </c>
      <c r="B56" s="100" t="s">
        <v>421</v>
      </c>
      <c r="D56" s="91">
        <v>3</v>
      </c>
      <c r="E56" s="90" t="s">
        <v>186</v>
      </c>
      <c r="F56" s="111" t="s">
        <v>158</v>
      </c>
      <c r="I56" s="93">
        <v>43405</v>
      </c>
      <c r="J56" s="93">
        <v>43419</v>
      </c>
      <c r="K56" s="93">
        <v>43424</v>
      </c>
      <c r="L56" s="90" t="s">
        <v>25</v>
      </c>
      <c r="O56" s="108"/>
      <c r="P56" s="99" t="s">
        <v>368</v>
      </c>
      <c r="U56" s="97" t="s">
        <v>335</v>
      </c>
    </row>
    <row r="57" spans="1:27" ht="25.5" hidden="1" x14ac:dyDescent="0.25">
      <c r="A57" s="101">
        <v>3.58</v>
      </c>
      <c r="B57" s="100" t="s">
        <v>422</v>
      </c>
      <c r="D57" s="91">
        <v>3</v>
      </c>
      <c r="E57" s="90" t="s">
        <v>186</v>
      </c>
      <c r="F57" s="111" t="s">
        <v>158</v>
      </c>
      <c r="I57" s="93">
        <v>43405</v>
      </c>
      <c r="J57" s="93">
        <v>43419</v>
      </c>
      <c r="K57" s="93">
        <v>43424</v>
      </c>
      <c r="L57" s="90" t="s">
        <v>25</v>
      </c>
      <c r="O57" s="108"/>
      <c r="P57" s="99" t="s">
        <v>359</v>
      </c>
      <c r="U57" s="97" t="s">
        <v>335</v>
      </c>
    </row>
    <row r="58" spans="1:27" hidden="1" x14ac:dyDescent="0.25">
      <c r="A58" s="101">
        <v>3.59</v>
      </c>
      <c r="B58" s="100" t="s">
        <v>423</v>
      </c>
      <c r="D58" s="91">
        <v>3</v>
      </c>
      <c r="E58" s="90" t="s">
        <v>186</v>
      </c>
      <c r="F58" s="111" t="s">
        <v>158</v>
      </c>
      <c r="I58" s="93">
        <v>43405</v>
      </c>
      <c r="J58" s="93">
        <v>43419</v>
      </c>
      <c r="K58" s="93">
        <v>43425</v>
      </c>
      <c r="L58" s="90" t="s">
        <v>25</v>
      </c>
      <c r="O58" s="108"/>
      <c r="P58" s="99" t="s">
        <v>358</v>
      </c>
      <c r="R58" s="106">
        <v>43416</v>
      </c>
    </row>
    <row r="59" spans="1:27" hidden="1" x14ac:dyDescent="0.25">
      <c r="A59" s="101">
        <v>3.6</v>
      </c>
      <c r="B59" s="100" t="s">
        <v>419</v>
      </c>
      <c r="D59" s="91">
        <v>3</v>
      </c>
      <c r="E59" s="90" t="s">
        <v>186</v>
      </c>
      <c r="F59" s="111" t="s">
        <v>158</v>
      </c>
      <c r="I59" s="93">
        <v>43405</v>
      </c>
      <c r="J59" s="93">
        <v>43419</v>
      </c>
      <c r="K59" s="93">
        <v>43424</v>
      </c>
      <c r="L59" s="90" t="s">
        <v>25</v>
      </c>
      <c r="O59" s="131"/>
      <c r="P59" s="132" t="s">
        <v>369</v>
      </c>
      <c r="Q59" s="133"/>
      <c r="R59" s="133"/>
      <c r="S59" s="133"/>
      <c r="T59" s="132"/>
      <c r="U59" s="134" t="s">
        <v>335</v>
      </c>
      <c r="V59" s="133"/>
      <c r="W59" s="133"/>
      <c r="X59" s="133"/>
      <c r="Y59" s="132"/>
      <c r="Z59" s="134"/>
      <c r="AA59" s="135"/>
    </row>
    <row r="60" spans="1:27" ht="88.5" customHeight="1" x14ac:dyDescent="0.2">
      <c r="A60" s="101">
        <v>4.01</v>
      </c>
      <c r="B60" s="100" t="s">
        <v>191</v>
      </c>
      <c r="C60" s="100" t="s">
        <v>137</v>
      </c>
      <c r="D60" s="91">
        <v>4</v>
      </c>
      <c r="E60" s="90" t="s">
        <v>273</v>
      </c>
      <c r="F60" s="90" t="s">
        <v>472</v>
      </c>
      <c r="H60" s="93">
        <v>43369</v>
      </c>
      <c r="I60" s="93">
        <v>43405</v>
      </c>
      <c r="J60" s="93">
        <v>43411</v>
      </c>
      <c r="L60" s="90" t="s">
        <v>26</v>
      </c>
      <c r="M60" s="326" t="s">
        <v>485</v>
      </c>
      <c r="O60" s="108" t="s">
        <v>484</v>
      </c>
      <c r="P60" s="99" t="s">
        <v>330</v>
      </c>
      <c r="U60" s="97" t="s">
        <v>390</v>
      </c>
      <c r="V60" s="106">
        <v>43420</v>
      </c>
      <c r="AA60" s="122" t="s">
        <v>394</v>
      </c>
    </row>
    <row r="61" spans="1:27" ht="25.5" hidden="1" x14ac:dyDescent="0.25">
      <c r="A61" s="101">
        <v>4.03</v>
      </c>
      <c r="B61" s="100" t="s">
        <v>224</v>
      </c>
      <c r="C61" s="100" t="s">
        <v>227</v>
      </c>
      <c r="D61" s="91">
        <v>4</v>
      </c>
      <c r="E61" s="90" t="s">
        <v>158</v>
      </c>
      <c r="H61" s="93">
        <v>43413</v>
      </c>
      <c r="I61" s="93">
        <v>43411</v>
      </c>
      <c r="J61" s="93">
        <v>43411</v>
      </c>
      <c r="K61" s="93">
        <v>43411</v>
      </c>
      <c r="L61" s="90" t="s">
        <v>25</v>
      </c>
      <c r="O61" s="113"/>
      <c r="P61" s="114"/>
      <c r="Q61" s="115"/>
      <c r="R61" s="115"/>
      <c r="S61" s="115"/>
      <c r="T61" s="114"/>
      <c r="U61" s="120"/>
      <c r="V61" s="115"/>
      <c r="W61" s="115"/>
      <c r="X61" s="115"/>
      <c r="Y61" s="114"/>
      <c r="Z61" s="120"/>
      <c r="AA61" s="123"/>
    </row>
    <row r="62" spans="1:27" ht="38.25" hidden="1" x14ac:dyDescent="0.25">
      <c r="A62" s="101">
        <v>4.04</v>
      </c>
      <c r="B62" s="100" t="s">
        <v>225</v>
      </c>
      <c r="C62" s="100" t="s">
        <v>226</v>
      </c>
      <c r="D62" s="91">
        <v>4</v>
      </c>
      <c r="E62" s="90" t="s">
        <v>427</v>
      </c>
      <c r="H62" s="93">
        <v>43412</v>
      </c>
      <c r="I62" s="93">
        <v>43412</v>
      </c>
      <c r="J62" s="93">
        <v>43412</v>
      </c>
      <c r="K62" s="93">
        <v>43424</v>
      </c>
      <c r="L62" s="90" t="s">
        <v>25</v>
      </c>
      <c r="O62" s="113"/>
      <c r="P62" s="114"/>
      <c r="Q62" s="115"/>
      <c r="R62" s="115"/>
      <c r="S62" s="115"/>
      <c r="T62" s="114"/>
      <c r="U62" s="120"/>
      <c r="V62" s="115"/>
      <c r="W62" s="115"/>
      <c r="X62" s="115"/>
      <c r="Y62" s="114"/>
      <c r="Z62" s="120"/>
      <c r="AA62" s="123"/>
    </row>
    <row r="63" spans="1:27" ht="25.5" hidden="1" x14ac:dyDescent="0.25">
      <c r="A63" s="101">
        <v>4.05</v>
      </c>
      <c r="B63" s="108" t="s">
        <v>240</v>
      </c>
      <c r="C63" s="100" t="s">
        <v>226</v>
      </c>
      <c r="D63" s="91">
        <v>4</v>
      </c>
      <c r="E63" s="90" t="s">
        <v>428</v>
      </c>
      <c r="H63" s="93">
        <v>43413</v>
      </c>
      <c r="J63" s="93">
        <v>43418</v>
      </c>
      <c r="K63" s="93">
        <v>43424</v>
      </c>
      <c r="L63" s="90" t="s">
        <v>25</v>
      </c>
      <c r="O63" s="113"/>
      <c r="P63" s="114"/>
      <c r="Q63" s="115"/>
      <c r="R63" s="115"/>
      <c r="S63" s="115"/>
      <c r="T63" s="114"/>
      <c r="U63" s="120"/>
      <c r="V63" s="115"/>
      <c r="W63" s="115"/>
      <c r="X63" s="115"/>
      <c r="Y63" s="114"/>
      <c r="Z63" s="120"/>
      <c r="AA63" s="123"/>
    </row>
    <row r="64" spans="1:27" ht="51" hidden="1" x14ac:dyDescent="0.25">
      <c r="A64" s="101">
        <v>4.0599999999999996</v>
      </c>
      <c r="B64" s="100" t="s">
        <v>241</v>
      </c>
      <c r="C64" s="100" t="s">
        <v>231</v>
      </c>
      <c r="D64" s="91">
        <v>4</v>
      </c>
      <c r="E64" s="90" t="s">
        <v>429</v>
      </c>
      <c r="H64" s="93">
        <v>43413</v>
      </c>
      <c r="J64" s="93">
        <v>43419</v>
      </c>
      <c r="K64" s="93">
        <v>43424</v>
      </c>
      <c r="L64" s="90" t="s">
        <v>25</v>
      </c>
      <c r="M64" s="94" t="s">
        <v>228</v>
      </c>
      <c r="O64" s="113"/>
      <c r="P64" s="114"/>
      <c r="Q64" s="115"/>
      <c r="R64" s="115"/>
      <c r="S64" s="115"/>
      <c r="T64" s="114"/>
      <c r="U64" s="120"/>
      <c r="V64" s="115"/>
      <c r="W64" s="115"/>
      <c r="X64" s="115"/>
      <c r="Y64" s="114"/>
      <c r="Z64" s="120"/>
      <c r="AA64" s="123"/>
    </row>
    <row r="65" spans="1:27" ht="30.75" customHeight="1" x14ac:dyDescent="0.25">
      <c r="A65" s="101">
        <v>4.07</v>
      </c>
      <c r="B65" s="108" t="s">
        <v>242</v>
      </c>
      <c r="C65" s="100" t="s">
        <v>231</v>
      </c>
      <c r="D65" s="91">
        <v>4</v>
      </c>
      <c r="E65" s="90" t="s">
        <v>273</v>
      </c>
      <c r="F65" s="90" t="s">
        <v>391</v>
      </c>
      <c r="H65" s="93">
        <v>43413</v>
      </c>
      <c r="I65" s="93">
        <v>43434</v>
      </c>
      <c r="J65" s="93">
        <v>43434</v>
      </c>
      <c r="L65" s="90" t="s">
        <v>27</v>
      </c>
      <c r="M65" s="94" t="s">
        <v>437</v>
      </c>
      <c r="O65" s="113"/>
      <c r="P65" s="114"/>
      <c r="Q65" s="115"/>
      <c r="R65" s="115"/>
      <c r="S65" s="115"/>
      <c r="T65" s="114"/>
      <c r="U65" s="120"/>
      <c r="V65" s="115"/>
      <c r="W65" s="115"/>
      <c r="X65" s="115"/>
      <c r="Y65" s="114"/>
      <c r="Z65" s="120"/>
      <c r="AA65" s="123"/>
    </row>
    <row r="66" spans="1:27" ht="30" customHeight="1" x14ac:dyDescent="0.25">
      <c r="A66" s="101">
        <v>4.08</v>
      </c>
      <c r="B66" s="108" t="s">
        <v>229</v>
      </c>
      <c r="C66" s="100" t="s">
        <v>231</v>
      </c>
      <c r="D66" s="91">
        <v>4</v>
      </c>
      <c r="E66" s="90" t="s">
        <v>273</v>
      </c>
      <c r="F66" s="90" t="s">
        <v>391</v>
      </c>
      <c r="H66" s="93">
        <v>43413</v>
      </c>
      <c r="J66" s="93">
        <v>43434</v>
      </c>
      <c r="L66" s="90" t="s">
        <v>27</v>
      </c>
      <c r="M66" s="94" t="s">
        <v>430</v>
      </c>
      <c r="O66" s="113"/>
      <c r="P66" s="114"/>
      <c r="Q66" s="115"/>
      <c r="R66" s="115"/>
      <c r="S66" s="115"/>
      <c r="T66" s="114"/>
      <c r="U66" s="120"/>
      <c r="V66" s="115"/>
      <c r="W66" s="115"/>
      <c r="X66" s="115"/>
      <c r="Y66" s="114"/>
      <c r="Z66" s="120"/>
      <c r="AA66" s="123"/>
    </row>
    <row r="67" spans="1:27" ht="25.5" hidden="1" x14ac:dyDescent="0.25">
      <c r="A67" s="101">
        <v>4.09</v>
      </c>
      <c r="B67" s="100" t="s">
        <v>229</v>
      </c>
      <c r="C67" s="100" t="s">
        <v>233</v>
      </c>
      <c r="D67" s="91">
        <v>4</v>
      </c>
      <c r="E67" s="90" t="s">
        <v>273</v>
      </c>
      <c r="F67" s="90" t="s">
        <v>391</v>
      </c>
      <c r="H67" s="93">
        <v>43413</v>
      </c>
      <c r="J67" s="93">
        <v>43454</v>
      </c>
      <c r="L67" s="90" t="s">
        <v>27</v>
      </c>
      <c r="M67" s="94" t="s">
        <v>432</v>
      </c>
      <c r="O67" s="113"/>
      <c r="P67" s="114"/>
      <c r="Q67" s="115"/>
      <c r="R67" s="115"/>
      <c r="S67" s="115"/>
      <c r="T67" s="114"/>
      <c r="U67" s="120"/>
      <c r="V67" s="115"/>
      <c r="W67" s="115"/>
      <c r="X67" s="115"/>
      <c r="Y67" s="114"/>
      <c r="Z67" s="120"/>
      <c r="AA67" s="123"/>
    </row>
    <row r="68" spans="1:27" hidden="1" x14ac:dyDescent="0.25">
      <c r="A68" s="101">
        <v>4.0999999999999996</v>
      </c>
      <c r="B68" s="100" t="s">
        <v>229</v>
      </c>
      <c r="C68" s="100" t="s">
        <v>236</v>
      </c>
      <c r="D68" s="91">
        <v>4</v>
      </c>
      <c r="E68" s="90" t="s">
        <v>273</v>
      </c>
      <c r="F68" s="90" t="s">
        <v>391</v>
      </c>
      <c r="H68" s="93">
        <v>43413</v>
      </c>
      <c r="J68" s="93">
        <v>43475</v>
      </c>
      <c r="L68" s="90" t="s">
        <v>27</v>
      </c>
      <c r="O68" s="113"/>
      <c r="P68" s="114"/>
      <c r="Q68" s="115"/>
      <c r="R68" s="115"/>
      <c r="S68" s="115"/>
      <c r="T68" s="114"/>
      <c r="U68" s="120"/>
      <c r="V68" s="115"/>
      <c r="W68" s="115"/>
      <c r="X68" s="115"/>
      <c r="Y68" s="114"/>
      <c r="Z68" s="120"/>
      <c r="AA68" s="123"/>
    </row>
    <row r="69" spans="1:27" ht="51" x14ac:dyDescent="0.25">
      <c r="A69" s="101">
        <v>4.1100000000000003</v>
      </c>
      <c r="B69" s="108" t="s">
        <v>243</v>
      </c>
      <c r="C69" s="100" t="s">
        <v>230</v>
      </c>
      <c r="D69" s="91">
        <v>4</v>
      </c>
      <c r="E69" s="90" t="s">
        <v>273</v>
      </c>
      <c r="H69" s="93">
        <v>43413</v>
      </c>
      <c r="J69" s="93">
        <v>43431</v>
      </c>
      <c r="L69" s="90" t="s">
        <v>26</v>
      </c>
      <c r="M69" s="94" t="s">
        <v>401</v>
      </c>
      <c r="O69" s="113"/>
      <c r="P69" s="114"/>
      <c r="Q69" s="115"/>
      <c r="R69" s="115"/>
      <c r="S69" s="115"/>
      <c r="T69" s="114"/>
      <c r="U69" s="120"/>
      <c r="V69" s="115"/>
      <c r="W69" s="115"/>
      <c r="X69" s="115"/>
      <c r="Y69" s="114"/>
      <c r="Z69" s="120"/>
      <c r="AA69" s="123"/>
    </row>
    <row r="70" spans="1:27" ht="51" hidden="1" x14ac:dyDescent="0.25">
      <c r="A70" s="101">
        <v>4.12</v>
      </c>
      <c r="B70" s="100" t="s">
        <v>252</v>
      </c>
      <c r="C70" s="100" t="s">
        <v>231</v>
      </c>
      <c r="D70" s="91">
        <v>4</v>
      </c>
      <c r="E70" s="90" t="s">
        <v>273</v>
      </c>
      <c r="F70" s="90" t="s">
        <v>391</v>
      </c>
      <c r="H70" s="93">
        <v>43413</v>
      </c>
      <c r="J70" s="93">
        <v>43435</v>
      </c>
      <c r="L70" s="90" t="s">
        <v>28</v>
      </c>
      <c r="M70" s="94" t="s">
        <v>236</v>
      </c>
      <c r="O70" s="113"/>
      <c r="P70" s="114"/>
      <c r="Q70" s="115"/>
      <c r="R70" s="115"/>
      <c r="S70" s="115"/>
      <c r="T70" s="114"/>
      <c r="U70" s="120"/>
      <c r="V70" s="115"/>
      <c r="W70" s="115"/>
      <c r="X70" s="115"/>
      <c r="Y70" s="114"/>
      <c r="Z70" s="120"/>
      <c r="AA70" s="123"/>
    </row>
    <row r="71" spans="1:27" ht="27.75" customHeight="1" x14ac:dyDescent="0.25">
      <c r="A71" s="101">
        <v>4.13</v>
      </c>
      <c r="B71" s="100" t="s">
        <v>244</v>
      </c>
      <c r="C71" s="100" t="s">
        <v>231</v>
      </c>
      <c r="D71" s="91">
        <v>4</v>
      </c>
      <c r="E71" s="90" t="s">
        <v>273</v>
      </c>
      <c r="F71" s="90" t="s">
        <v>391</v>
      </c>
      <c r="H71" s="93">
        <v>43413</v>
      </c>
      <c r="I71" s="93">
        <v>43433</v>
      </c>
      <c r="J71" s="93">
        <v>43433</v>
      </c>
      <c r="L71" s="90" t="s">
        <v>27</v>
      </c>
      <c r="M71" s="94" t="s">
        <v>437</v>
      </c>
      <c r="O71" s="113"/>
      <c r="P71" s="114"/>
      <c r="Q71" s="115"/>
      <c r="R71" s="115"/>
      <c r="S71" s="115"/>
      <c r="T71" s="114"/>
      <c r="U71" s="120"/>
      <c r="V71" s="115"/>
      <c r="W71" s="115"/>
      <c r="X71" s="115"/>
      <c r="Y71" s="114"/>
      <c r="Z71" s="120"/>
      <c r="AA71" s="123"/>
    </row>
    <row r="72" spans="1:27" ht="25.5" x14ac:dyDescent="0.25">
      <c r="A72" s="101">
        <v>4.1399999999999997</v>
      </c>
      <c r="B72" s="100" t="s">
        <v>245</v>
      </c>
      <c r="C72" s="100" t="s">
        <v>232</v>
      </c>
      <c r="D72" s="91">
        <v>4</v>
      </c>
      <c r="E72" s="90" t="s">
        <v>273</v>
      </c>
      <c r="H72" s="93">
        <v>43413</v>
      </c>
      <c r="J72" s="93">
        <v>43430</v>
      </c>
      <c r="L72" s="90" t="s">
        <v>27</v>
      </c>
      <c r="M72" s="94" t="s">
        <v>480</v>
      </c>
      <c r="O72" s="113"/>
      <c r="P72" s="114"/>
      <c r="Q72" s="115"/>
      <c r="R72" s="115"/>
      <c r="S72" s="115"/>
      <c r="T72" s="114"/>
      <c r="U72" s="120"/>
      <c r="V72" s="115"/>
      <c r="W72" s="115"/>
      <c r="X72" s="115"/>
      <c r="Y72" s="114"/>
      <c r="Z72" s="120"/>
      <c r="AA72" s="123"/>
    </row>
    <row r="73" spans="1:27" ht="51" hidden="1" x14ac:dyDescent="0.25">
      <c r="A73" s="127">
        <v>4.1500000000000004</v>
      </c>
      <c r="B73" s="100" t="s">
        <v>246</v>
      </c>
      <c r="C73" s="100" t="s">
        <v>231</v>
      </c>
      <c r="D73" s="91">
        <v>4</v>
      </c>
      <c r="E73" s="90" t="s">
        <v>273</v>
      </c>
      <c r="F73" s="90" t="s">
        <v>391</v>
      </c>
      <c r="H73" s="93">
        <v>43413</v>
      </c>
      <c r="J73" s="93">
        <v>43435</v>
      </c>
      <c r="L73" s="90" t="s">
        <v>28</v>
      </c>
      <c r="M73" s="94" t="s">
        <v>431</v>
      </c>
      <c r="O73" s="113"/>
      <c r="P73" s="114"/>
      <c r="Q73" s="115"/>
      <c r="R73" s="115"/>
      <c r="S73" s="115"/>
      <c r="T73" s="139"/>
      <c r="U73" s="120"/>
      <c r="V73" s="140"/>
      <c r="W73" s="115"/>
      <c r="X73" s="115"/>
      <c r="Y73" s="139"/>
      <c r="Z73" s="120"/>
      <c r="AA73" s="141"/>
    </row>
    <row r="74" spans="1:27" ht="51" hidden="1" x14ac:dyDescent="0.25">
      <c r="A74" s="101">
        <v>4.16</v>
      </c>
      <c r="B74" s="100" t="s">
        <v>253</v>
      </c>
      <c r="C74" s="100" t="s">
        <v>231</v>
      </c>
      <c r="D74" s="91">
        <v>4</v>
      </c>
      <c r="E74" s="90" t="s">
        <v>273</v>
      </c>
      <c r="F74" s="90" t="s">
        <v>391</v>
      </c>
      <c r="H74" s="93">
        <v>43413</v>
      </c>
      <c r="J74" s="93">
        <v>43435</v>
      </c>
      <c r="L74" s="90" t="s">
        <v>28</v>
      </c>
      <c r="M74" s="94" t="s">
        <v>236</v>
      </c>
      <c r="O74" s="113"/>
      <c r="P74" s="114"/>
      <c r="Q74" s="115"/>
      <c r="R74" s="115"/>
      <c r="S74" s="115"/>
      <c r="T74" s="114"/>
      <c r="U74" s="120"/>
      <c r="V74" s="115"/>
      <c r="W74" s="115"/>
      <c r="X74" s="115"/>
      <c r="Y74" s="114"/>
      <c r="Z74" s="120"/>
      <c r="AA74" s="123"/>
    </row>
    <row r="75" spans="1:27" ht="51" hidden="1" x14ac:dyDescent="0.25">
      <c r="A75" s="101">
        <v>4.17</v>
      </c>
      <c r="B75" s="100" t="s">
        <v>254</v>
      </c>
      <c r="C75" s="100" t="s">
        <v>231</v>
      </c>
      <c r="D75" s="91">
        <v>4</v>
      </c>
      <c r="E75" s="90" t="s">
        <v>273</v>
      </c>
      <c r="F75" s="90" t="s">
        <v>391</v>
      </c>
      <c r="H75" s="93">
        <v>43413</v>
      </c>
      <c r="J75" s="93">
        <v>43435</v>
      </c>
      <c r="L75" s="90" t="s">
        <v>28</v>
      </c>
      <c r="M75" s="94" t="s">
        <v>431</v>
      </c>
      <c r="O75" s="113"/>
      <c r="P75" s="114"/>
      <c r="Q75" s="115"/>
      <c r="R75" s="115"/>
      <c r="S75" s="115"/>
      <c r="T75" s="114"/>
      <c r="U75" s="120"/>
      <c r="V75" s="115"/>
      <c r="W75" s="115"/>
      <c r="X75" s="115"/>
      <c r="Y75" s="114"/>
      <c r="Z75" s="120"/>
      <c r="AA75" s="123"/>
    </row>
    <row r="76" spans="1:27" ht="51" hidden="1" x14ac:dyDescent="0.25">
      <c r="A76" s="101">
        <v>4.18</v>
      </c>
      <c r="B76" s="100" t="s">
        <v>247</v>
      </c>
      <c r="C76" s="100" t="s">
        <v>231</v>
      </c>
      <c r="D76" s="91">
        <v>4</v>
      </c>
      <c r="E76" s="90" t="s">
        <v>273</v>
      </c>
      <c r="F76" s="90" t="s">
        <v>391</v>
      </c>
      <c r="H76" s="93">
        <v>43413</v>
      </c>
      <c r="I76" s="93">
        <v>43439</v>
      </c>
      <c r="J76" s="93">
        <v>43439</v>
      </c>
      <c r="L76" s="90" t="s">
        <v>27</v>
      </c>
      <c r="M76" s="94" t="s">
        <v>430</v>
      </c>
      <c r="O76" s="113"/>
      <c r="P76" s="114"/>
      <c r="Q76" s="115"/>
      <c r="R76" s="115"/>
      <c r="S76" s="115"/>
      <c r="T76" s="114"/>
      <c r="U76" s="120"/>
      <c r="V76" s="115"/>
      <c r="W76" s="115"/>
      <c r="X76" s="115"/>
      <c r="Y76" s="114"/>
      <c r="Z76" s="120"/>
      <c r="AA76" s="123"/>
    </row>
    <row r="77" spans="1:27" ht="25.5" hidden="1" x14ac:dyDescent="0.25">
      <c r="A77" s="101">
        <v>4.1900000000000004</v>
      </c>
      <c r="B77" s="100" t="s">
        <v>248</v>
      </c>
      <c r="C77" s="100" t="s">
        <v>233</v>
      </c>
      <c r="D77" s="91">
        <v>4</v>
      </c>
      <c r="E77" s="90" t="s">
        <v>273</v>
      </c>
      <c r="F77" s="90" t="s">
        <v>391</v>
      </c>
      <c r="H77" s="93">
        <v>43413</v>
      </c>
      <c r="J77" s="93">
        <v>43437</v>
      </c>
      <c r="L77" s="90" t="s">
        <v>28</v>
      </c>
      <c r="M77" s="94" t="s">
        <v>431</v>
      </c>
      <c r="O77" s="113"/>
      <c r="P77" s="114"/>
      <c r="Q77" s="115"/>
      <c r="R77" s="115"/>
      <c r="S77" s="115"/>
      <c r="T77" s="114"/>
      <c r="U77" s="120"/>
      <c r="V77" s="115"/>
      <c r="W77" s="115"/>
      <c r="X77" s="115"/>
      <c r="Y77" s="114"/>
      <c r="Z77" s="120"/>
      <c r="AA77" s="123"/>
    </row>
    <row r="78" spans="1:27" ht="51" hidden="1" x14ac:dyDescent="0.25">
      <c r="A78" s="101">
        <v>4.2</v>
      </c>
      <c r="B78" s="100" t="s">
        <v>249</v>
      </c>
      <c r="C78" s="100" t="s">
        <v>231</v>
      </c>
      <c r="D78" s="91">
        <v>4</v>
      </c>
      <c r="E78" s="90" t="s">
        <v>273</v>
      </c>
      <c r="F78" s="90" t="s">
        <v>391</v>
      </c>
      <c r="H78" s="93">
        <v>43413</v>
      </c>
      <c r="J78" s="93">
        <v>43438</v>
      </c>
      <c r="L78" s="90" t="s">
        <v>28</v>
      </c>
      <c r="M78" s="94" t="s">
        <v>431</v>
      </c>
      <c r="O78" s="113"/>
      <c r="P78" s="114"/>
      <c r="Q78" s="115"/>
      <c r="R78" s="115"/>
      <c r="S78" s="115"/>
      <c r="T78" s="114"/>
      <c r="U78" s="120"/>
      <c r="V78" s="115"/>
      <c r="W78" s="115"/>
      <c r="X78" s="115"/>
      <c r="Y78" s="114"/>
      <c r="Z78" s="120"/>
      <c r="AA78" s="123"/>
    </row>
    <row r="79" spans="1:27" ht="51" hidden="1" x14ac:dyDescent="0.25">
      <c r="A79" s="101">
        <v>4.21</v>
      </c>
      <c r="B79" s="100" t="s">
        <v>250</v>
      </c>
      <c r="C79" s="100" t="s">
        <v>231</v>
      </c>
      <c r="D79" s="91">
        <v>4</v>
      </c>
      <c r="E79" s="90" t="s">
        <v>237</v>
      </c>
      <c r="F79" s="90" t="s">
        <v>471</v>
      </c>
      <c r="H79" s="93">
        <v>43413</v>
      </c>
      <c r="J79" s="93">
        <v>43440</v>
      </c>
      <c r="L79" s="90" t="s">
        <v>28</v>
      </c>
      <c r="M79" s="94" t="s">
        <v>431</v>
      </c>
      <c r="O79" s="113"/>
      <c r="P79" s="114"/>
      <c r="Q79" s="115"/>
      <c r="R79" s="115"/>
      <c r="S79" s="115"/>
      <c r="T79" s="114"/>
      <c r="U79" s="120"/>
      <c r="V79" s="115"/>
      <c r="W79" s="115"/>
      <c r="X79" s="115"/>
      <c r="Y79" s="114"/>
      <c r="Z79" s="120"/>
      <c r="AA79" s="123"/>
    </row>
    <row r="80" spans="1:27" ht="25.5" hidden="1" x14ac:dyDescent="0.25">
      <c r="A80" s="101">
        <v>4.22</v>
      </c>
      <c r="B80" s="100" t="s">
        <v>251</v>
      </c>
      <c r="C80" s="100" t="s">
        <v>226</v>
      </c>
      <c r="D80" s="91">
        <v>4</v>
      </c>
      <c r="E80" s="90" t="s">
        <v>434</v>
      </c>
      <c r="F80" s="90" t="s">
        <v>471</v>
      </c>
      <c r="H80" s="93">
        <v>43413</v>
      </c>
      <c r="J80" s="93">
        <v>43446</v>
      </c>
      <c r="L80" s="90" t="s">
        <v>27</v>
      </c>
      <c r="M80" s="94" t="s">
        <v>433</v>
      </c>
      <c r="O80" s="113"/>
      <c r="P80" s="114"/>
      <c r="Q80" s="115"/>
      <c r="R80" s="115"/>
      <c r="S80" s="115"/>
      <c r="T80" s="114"/>
      <c r="U80" s="120"/>
      <c r="V80" s="115"/>
      <c r="W80" s="115"/>
      <c r="X80" s="115"/>
      <c r="Y80" s="114"/>
      <c r="Z80" s="120"/>
      <c r="AA80" s="123"/>
    </row>
    <row r="81" spans="1:27" ht="25.5" hidden="1" x14ac:dyDescent="0.25">
      <c r="A81" s="101">
        <v>4.2300000000000004</v>
      </c>
      <c r="B81" s="100" t="s">
        <v>245</v>
      </c>
      <c r="C81" s="100" t="s">
        <v>226</v>
      </c>
      <c r="D81" s="91">
        <v>4</v>
      </c>
      <c r="E81" s="90" t="s">
        <v>259</v>
      </c>
      <c r="F81" s="90" t="s">
        <v>471</v>
      </c>
      <c r="H81" s="93">
        <v>43413</v>
      </c>
      <c r="J81" s="93">
        <v>43451</v>
      </c>
      <c r="L81" s="90" t="s">
        <v>27</v>
      </c>
      <c r="M81" s="94" t="s">
        <v>435</v>
      </c>
      <c r="O81" s="113"/>
      <c r="P81" s="114"/>
      <c r="Q81" s="115"/>
      <c r="R81" s="115"/>
      <c r="S81" s="115"/>
      <c r="T81" s="114"/>
      <c r="U81" s="120"/>
      <c r="V81" s="115"/>
      <c r="W81" s="115"/>
      <c r="X81" s="115"/>
      <c r="Y81" s="114"/>
      <c r="Z81" s="120"/>
      <c r="AA81" s="123"/>
    </row>
    <row r="82" spans="1:27" ht="47.25" customHeight="1" x14ac:dyDescent="0.25">
      <c r="A82" s="101">
        <v>4.24</v>
      </c>
      <c r="B82" s="100" t="s">
        <v>239</v>
      </c>
      <c r="C82" s="100" t="s">
        <v>234</v>
      </c>
      <c r="D82" s="91">
        <v>4</v>
      </c>
      <c r="E82" s="90" t="s">
        <v>238</v>
      </c>
      <c r="H82" s="93">
        <v>43413</v>
      </c>
      <c r="J82" s="93">
        <v>43431</v>
      </c>
      <c r="L82" s="90" t="s">
        <v>26</v>
      </c>
      <c r="M82" s="94" t="s">
        <v>475</v>
      </c>
      <c r="O82" s="113"/>
      <c r="P82" s="114"/>
      <c r="Q82" s="115"/>
      <c r="R82" s="115"/>
      <c r="S82" s="115"/>
      <c r="T82" s="114"/>
      <c r="U82" s="120"/>
      <c r="V82" s="115"/>
      <c r="W82" s="115"/>
      <c r="X82" s="115"/>
      <c r="Y82" s="114"/>
      <c r="Z82" s="120"/>
      <c r="AA82" s="123"/>
    </row>
    <row r="83" spans="1:27" ht="38.25" hidden="1" x14ac:dyDescent="0.25">
      <c r="A83" s="101">
        <v>4.25</v>
      </c>
      <c r="B83" s="100" t="s">
        <v>255</v>
      </c>
      <c r="C83" s="100" t="s">
        <v>235</v>
      </c>
      <c r="D83" s="91">
        <v>4</v>
      </c>
      <c r="E83" s="90" t="s">
        <v>273</v>
      </c>
      <c r="F83" s="90" t="s">
        <v>391</v>
      </c>
      <c r="H83" s="93">
        <v>43413</v>
      </c>
      <c r="J83" s="93">
        <v>43435</v>
      </c>
      <c r="L83" s="90" t="s">
        <v>28</v>
      </c>
      <c r="M83" s="94" t="s">
        <v>436</v>
      </c>
      <c r="O83" s="113"/>
      <c r="P83" s="114"/>
      <c r="Q83" s="115"/>
      <c r="R83" s="115"/>
      <c r="S83" s="115"/>
      <c r="T83" s="114"/>
      <c r="U83" s="120"/>
      <c r="V83" s="115"/>
      <c r="W83" s="115"/>
      <c r="X83" s="115"/>
      <c r="Y83" s="114"/>
      <c r="Z83" s="120"/>
      <c r="AA83" s="123"/>
    </row>
    <row r="84" spans="1:27" ht="38.25" hidden="1" x14ac:dyDescent="0.25">
      <c r="A84" s="101">
        <v>4.26</v>
      </c>
      <c r="B84" s="100" t="s">
        <v>396</v>
      </c>
      <c r="D84" s="91">
        <v>4</v>
      </c>
      <c r="H84" s="93">
        <v>43413</v>
      </c>
      <c r="J84" s="93">
        <v>43452</v>
      </c>
      <c r="L84" s="90" t="s">
        <v>28</v>
      </c>
      <c r="M84" s="94" t="s">
        <v>236</v>
      </c>
      <c r="O84" s="113"/>
      <c r="P84" s="114"/>
      <c r="Q84" s="115"/>
      <c r="R84" s="115"/>
      <c r="S84" s="115"/>
      <c r="T84" s="114"/>
      <c r="U84" s="120"/>
      <c r="V84" s="115"/>
      <c r="W84" s="115"/>
      <c r="X84" s="115"/>
      <c r="Y84" s="114"/>
      <c r="Z84" s="120"/>
      <c r="AA84" s="123"/>
    </row>
    <row r="85" spans="1:27" hidden="1" x14ac:dyDescent="0.25">
      <c r="A85" s="101">
        <v>4.2699999999999996</v>
      </c>
      <c r="B85" s="100" t="s">
        <v>256</v>
      </c>
      <c r="D85" s="91">
        <v>4</v>
      </c>
      <c r="E85" s="90" t="s">
        <v>273</v>
      </c>
      <c r="F85" s="90" t="s">
        <v>391</v>
      </c>
      <c r="H85" s="93">
        <v>43413</v>
      </c>
      <c r="J85" s="93">
        <v>43435</v>
      </c>
      <c r="L85" s="90" t="s">
        <v>28</v>
      </c>
      <c r="M85" s="94" t="s">
        <v>236</v>
      </c>
      <c r="O85" s="113"/>
      <c r="P85" s="114"/>
      <c r="Q85" s="115"/>
      <c r="R85" s="115"/>
      <c r="S85" s="115"/>
      <c r="T85" s="114"/>
      <c r="U85" s="120"/>
      <c r="V85" s="115"/>
      <c r="W85" s="115"/>
      <c r="X85" s="115"/>
      <c r="Y85" s="114"/>
      <c r="Z85" s="120"/>
      <c r="AA85" s="126"/>
    </row>
    <row r="86" spans="1:27" ht="25.5" hidden="1" x14ac:dyDescent="0.25">
      <c r="A86" s="101">
        <v>4.28</v>
      </c>
      <c r="B86" s="100" t="s">
        <v>251</v>
      </c>
      <c r="C86" s="100" t="s">
        <v>226</v>
      </c>
      <c r="D86" s="91">
        <v>4</v>
      </c>
      <c r="E86" s="90" t="s">
        <v>273</v>
      </c>
      <c r="F86" s="90" t="s">
        <v>391</v>
      </c>
      <c r="H86" s="93">
        <v>43413</v>
      </c>
      <c r="J86" s="93">
        <v>43474</v>
      </c>
      <c r="L86" s="90" t="s">
        <v>27</v>
      </c>
      <c r="M86" s="94" t="s">
        <v>438</v>
      </c>
      <c r="O86" s="113"/>
      <c r="P86" s="114"/>
      <c r="Q86" s="115"/>
      <c r="R86" s="115"/>
      <c r="S86" s="115"/>
      <c r="T86" s="114"/>
      <c r="U86" s="120"/>
      <c r="V86" s="115"/>
      <c r="W86" s="115"/>
      <c r="X86" s="115"/>
      <c r="Y86" s="114"/>
      <c r="Z86" s="120"/>
      <c r="AA86" s="126"/>
    </row>
    <row r="87" spans="1:27" ht="25.5" hidden="1" x14ac:dyDescent="0.25">
      <c r="A87" s="101">
        <v>4.29</v>
      </c>
      <c r="B87" s="100" t="s">
        <v>245</v>
      </c>
      <c r="C87" s="100" t="s">
        <v>226</v>
      </c>
      <c r="D87" s="91">
        <v>4</v>
      </c>
      <c r="E87" s="90" t="s">
        <v>259</v>
      </c>
      <c r="F87" s="90" t="s">
        <v>471</v>
      </c>
      <c r="H87" s="93">
        <v>43413</v>
      </c>
      <c r="J87" s="93">
        <v>43493</v>
      </c>
      <c r="L87" s="90" t="s">
        <v>27</v>
      </c>
      <c r="M87" s="94" t="s">
        <v>439</v>
      </c>
      <c r="O87" s="113"/>
      <c r="P87" s="114"/>
      <c r="Q87" s="115"/>
      <c r="R87" s="115"/>
      <c r="S87" s="115"/>
      <c r="T87" s="114"/>
      <c r="U87" s="120"/>
      <c r="V87" s="115"/>
      <c r="W87" s="115"/>
      <c r="X87" s="115"/>
      <c r="Y87" s="114"/>
      <c r="Z87" s="120"/>
      <c r="AA87" s="126"/>
    </row>
    <row r="88" spans="1:27" ht="25.5" hidden="1" x14ac:dyDescent="0.25">
      <c r="A88" s="101">
        <v>4.3</v>
      </c>
      <c r="B88" s="100" t="s">
        <v>440</v>
      </c>
      <c r="C88" s="100" t="s">
        <v>441</v>
      </c>
      <c r="D88" s="91">
        <v>4</v>
      </c>
      <c r="E88" s="90" t="s">
        <v>186</v>
      </c>
      <c r="F88" s="90" t="s">
        <v>471</v>
      </c>
      <c r="H88" s="93">
        <v>43424</v>
      </c>
      <c r="I88" s="93">
        <v>43437</v>
      </c>
      <c r="J88" s="93">
        <v>43437</v>
      </c>
      <c r="L88" s="90" t="s">
        <v>27</v>
      </c>
      <c r="M88" s="94" t="s">
        <v>442</v>
      </c>
      <c r="O88" s="108"/>
      <c r="AA88" s="125"/>
    </row>
    <row r="89" spans="1:27" ht="15" customHeight="1" x14ac:dyDescent="0.25">
      <c r="A89" s="328">
        <v>4.3099999999999996</v>
      </c>
      <c r="B89" s="329" t="s">
        <v>443</v>
      </c>
      <c r="C89" s="329" t="s">
        <v>441</v>
      </c>
      <c r="D89" s="330">
        <v>4</v>
      </c>
      <c r="E89" s="331" t="s">
        <v>444</v>
      </c>
      <c r="F89" s="331"/>
      <c r="G89" s="331"/>
      <c r="H89" s="332"/>
      <c r="I89" s="332"/>
      <c r="J89" s="332">
        <v>43434</v>
      </c>
      <c r="K89" s="332"/>
      <c r="L89" s="331" t="s">
        <v>28</v>
      </c>
      <c r="M89" s="333" t="s">
        <v>236</v>
      </c>
      <c r="O89" s="108"/>
      <c r="AA89" s="125"/>
    </row>
    <row r="90" spans="1:27" ht="25.5" hidden="1" x14ac:dyDescent="0.25">
      <c r="A90" s="101">
        <v>4.32</v>
      </c>
      <c r="B90" s="100" t="s">
        <v>445</v>
      </c>
      <c r="C90" s="100" t="s">
        <v>441</v>
      </c>
      <c r="D90" s="91">
        <v>4</v>
      </c>
      <c r="E90" s="90" t="s">
        <v>186</v>
      </c>
      <c r="F90" s="90" t="s">
        <v>471</v>
      </c>
      <c r="J90" s="93">
        <v>43449</v>
      </c>
      <c r="L90" s="90" t="s">
        <v>28</v>
      </c>
      <c r="M90" s="94" t="s">
        <v>431</v>
      </c>
      <c r="O90" s="108"/>
      <c r="AA90" s="125"/>
    </row>
    <row r="91" spans="1:27" hidden="1" x14ac:dyDescent="0.25">
      <c r="A91" s="101">
        <v>5.01</v>
      </c>
      <c r="B91" s="100" t="s">
        <v>172</v>
      </c>
      <c r="D91" s="91">
        <v>5</v>
      </c>
      <c r="E91" s="90" t="s">
        <v>274</v>
      </c>
      <c r="F91" s="90" t="s">
        <v>158</v>
      </c>
      <c r="H91" s="93">
        <v>43369</v>
      </c>
      <c r="I91" s="93">
        <v>43328</v>
      </c>
      <c r="J91" s="93">
        <v>43328</v>
      </c>
      <c r="K91" s="93">
        <v>43424</v>
      </c>
      <c r="L91" s="90" t="s">
        <v>25</v>
      </c>
      <c r="M91" s="94" t="s">
        <v>207</v>
      </c>
      <c r="O91" s="108" t="s">
        <v>342</v>
      </c>
      <c r="Q91" s="106">
        <v>43435</v>
      </c>
      <c r="U91" s="97" t="s">
        <v>335</v>
      </c>
    </row>
    <row r="92" spans="1:27" ht="25.5" hidden="1" x14ac:dyDescent="0.25">
      <c r="A92" s="101">
        <v>5.0199999999999996</v>
      </c>
      <c r="B92" s="100" t="s">
        <v>173</v>
      </c>
      <c r="D92" s="91">
        <v>5</v>
      </c>
      <c r="E92" s="90" t="s">
        <v>274</v>
      </c>
      <c r="F92" s="90" t="s">
        <v>158</v>
      </c>
      <c r="H92" s="93">
        <v>43369</v>
      </c>
      <c r="I92" s="93">
        <v>43328</v>
      </c>
      <c r="J92" s="93">
        <v>43328</v>
      </c>
      <c r="K92" s="93">
        <v>43424</v>
      </c>
      <c r="L92" s="90" t="s">
        <v>25</v>
      </c>
      <c r="M92" s="94" t="s">
        <v>207</v>
      </c>
      <c r="O92" s="108" t="s">
        <v>342</v>
      </c>
      <c r="Q92" s="106">
        <v>43435</v>
      </c>
      <c r="U92" s="97" t="s">
        <v>335</v>
      </c>
    </row>
    <row r="93" spans="1:27" ht="25.5" hidden="1" x14ac:dyDescent="0.25">
      <c r="A93" s="101">
        <v>5.03</v>
      </c>
      <c r="B93" s="100" t="s">
        <v>174</v>
      </c>
      <c r="D93" s="91">
        <v>5</v>
      </c>
      <c r="E93" s="90" t="s">
        <v>274</v>
      </c>
      <c r="F93" s="90" t="s">
        <v>158</v>
      </c>
      <c r="H93" s="93">
        <v>43369</v>
      </c>
      <c r="I93" s="93">
        <v>43328</v>
      </c>
      <c r="J93" s="93">
        <v>43328</v>
      </c>
      <c r="K93" s="93">
        <v>43424</v>
      </c>
      <c r="L93" s="90" t="s">
        <v>25</v>
      </c>
      <c r="M93" s="94" t="s">
        <v>207</v>
      </c>
      <c r="O93" s="108" t="s">
        <v>342</v>
      </c>
      <c r="Q93" s="106">
        <v>43435</v>
      </c>
      <c r="U93" s="97" t="s">
        <v>335</v>
      </c>
    </row>
    <row r="94" spans="1:27" hidden="1" x14ac:dyDescent="0.25">
      <c r="A94" s="101">
        <v>5.04</v>
      </c>
      <c r="B94" s="100" t="s">
        <v>178</v>
      </c>
      <c r="D94" s="91">
        <v>5</v>
      </c>
      <c r="E94" s="90" t="s">
        <v>274</v>
      </c>
      <c r="F94" s="90" t="s">
        <v>158</v>
      </c>
      <c r="H94" s="93">
        <v>43369</v>
      </c>
      <c r="I94" s="93">
        <v>43328</v>
      </c>
      <c r="J94" s="93">
        <v>43328</v>
      </c>
      <c r="K94" s="93">
        <v>43424</v>
      </c>
      <c r="L94" s="90" t="s">
        <v>25</v>
      </c>
      <c r="M94" s="94" t="s">
        <v>207</v>
      </c>
      <c r="O94" s="108" t="s">
        <v>342</v>
      </c>
      <c r="Q94" s="106">
        <v>43435</v>
      </c>
      <c r="U94" s="97" t="s">
        <v>335</v>
      </c>
    </row>
    <row r="95" spans="1:27" ht="25.5" hidden="1" x14ac:dyDescent="0.25">
      <c r="A95" s="101">
        <v>5.05</v>
      </c>
      <c r="B95" s="100" t="s">
        <v>133</v>
      </c>
      <c r="D95" s="91">
        <v>5</v>
      </c>
      <c r="H95" s="93">
        <v>43369</v>
      </c>
      <c r="I95" s="93">
        <v>43373</v>
      </c>
      <c r="J95" s="93">
        <v>43388</v>
      </c>
      <c r="K95" s="93">
        <v>43373</v>
      </c>
      <c r="L95" s="90" t="s">
        <v>25</v>
      </c>
      <c r="M95" s="116" t="s">
        <v>134</v>
      </c>
      <c r="O95" s="108" t="s">
        <v>322</v>
      </c>
      <c r="P95" s="99" t="s">
        <v>323</v>
      </c>
      <c r="Q95" s="106">
        <v>43405</v>
      </c>
      <c r="R95" s="106">
        <v>43368</v>
      </c>
      <c r="U95" s="97" t="s">
        <v>335</v>
      </c>
      <c r="AA95" s="122" t="s">
        <v>324</v>
      </c>
    </row>
    <row r="96" spans="1:27" ht="63.75" hidden="1" x14ac:dyDescent="0.25">
      <c r="A96" s="101">
        <v>5.0599999999999996</v>
      </c>
      <c r="B96" s="100" t="s">
        <v>127</v>
      </c>
      <c r="C96" s="102" t="s">
        <v>128</v>
      </c>
      <c r="D96" s="91">
        <v>5</v>
      </c>
      <c r="E96" s="92" t="s">
        <v>186</v>
      </c>
      <c r="F96" s="90" t="s">
        <v>158</v>
      </c>
      <c r="H96" s="93">
        <v>43369</v>
      </c>
      <c r="I96" s="93">
        <v>43405</v>
      </c>
      <c r="J96" s="93">
        <v>43405</v>
      </c>
      <c r="K96" s="93">
        <v>43424</v>
      </c>
      <c r="L96" s="90" t="s">
        <v>25</v>
      </c>
      <c r="M96" s="116" t="s">
        <v>288</v>
      </c>
      <c r="O96" s="108" t="s">
        <v>317</v>
      </c>
      <c r="Q96" s="106">
        <v>43405</v>
      </c>
      <c r="U96" s="97" t="s">
        <v>335</v>
      </c>
    </row>
    <row r="97" spans="1:27" ht="25.5" hidden="1" x14ac:dyDescent="0.25">
      <c r="A97" s="101">
        <v>5.07</v>
      </c>
      <c r="B97" s="100" t="s">
        <v>129</v>
      </c>
      <c r="C97" s="102" t="s">
        <v>136</v>
      </c>
      <c r="D97" s="91">
        <v>5</v>
      </c>
      <c r="E97" s="92" t="s">
        <v>186</v>
      </c>
      <c r="F97" s="90" t="s">
        <v>158</v>
      </c>
      <c r="H97" s="93">
        <v>43344</v>
      </c>
      <c r="I97" s="93">
        <v>43405</v>
      </c>
      <c r="J97" s="93">
        <v>43405</v>
      </c>
      <c r="K97" s="93">
        <v>43424</v>
      </c>
      <c r="L97" s="111" t="s">
        <v>25</v>
      </c>
      <c r="M97" s="116" t="s">
        <v>287</v>
      </c>
      <c r="O97" s="108" t="s">
        <v>318</v>
      </c>
      <c r="P97" s="99" t="s">
        <v>319</v>
      </c>
      <c r="Q97" s="106">
        <v>43405</v>
      </c>
      <c r="U97" s="97" t="s">
        <v>335</v>
      </c>
    </row>
    <row r="98" spans="1:27" ht="38.25" hidden="1" x14ac:dyDescent="0.25">
      <c r="A98" s="101">
        <v>5.08</v>
      </c>
      <c r="B98" s="100" t="s">
        <v>130</v>
      </c>
      <c r="C98" s="102" t="s">
        <v>136</v>
      </c>
      <c r="D98" s="91">
        <v>5</v>
      </c>
      <c r="E98" s="92" t="s">
        <v>186</v>
      </c>
      <c r="F98" s="90" t="s">
        <v>158</v>
      </c>
      <c r="H98" s="93">
        <v>43344</v>
      </c>
      <c r="I98" s="93">
        <v>43405</v>
      </c>
      <c r="J98" s="93">
        <v>43405</v>
      </c>
      <c r="K98" s="93">
        <v>43424</v>
      </c>
      <c r="L98" s="90" t="s">
        <v>25</v>
      </c>
      <c r="M98" s="94" t="s">
        <v>289</v>
      </c>
      <c r="O98" s="108" t="s">
        <v>320</v>
      </c>
      <c r="P98" s="99" t="s">
        <v>321</v>
      </c>
      <c r="Q98" s="106">
        <v>43405</v>
      </c>
      <c r="U98" s="97" t="s">
        <v>335</v>
      </c>
      <c r="AA98" s="125"/>
    </row>
    <row r="99" spans="1:27" ht="38.25" hidden="1" x14ac:dyDescent="0.25">
      <c r="A99" s="101">
        <v>5.09</v>
      </c>
      <c r="B99" s="100" t="s">
        <v>131</v>
      </c>
      <c r="C99" s="102" t="s">
        <v>136</v>
      </c>
      <c r="D99" s="91">
        <v>5</v>
      </c>
      <c r="E99" s="92" t="s">
        <v>186</v>
      </c>
      <c r="F99" s="90" t="s">
        <v>158</v>
      </c>
      <c r="H99" s="93">
        <v>43321</v>
      </c>
      <c r="I99" s="93">
        <v>43373</v>
      </c>
      <c r="J99" s="93">
        <v>43405</v>
      </c>
      <c r="K99" s="93">
        <v>43373</v>
      </c>
      <c r="L99" s="90" t="s">
        <v>25</v>
      </c>
      <c r="M99" s="116" t="s">
        <v>290</v>
      </c>
      <c r="O99" s="108" t="s">
        <v>322</v>
      </c>
      <c r="P99" s="99" t="s">
        <v>323</v>
      </c>
      <c r="Q99" s="106">
        <v>43405</v>
      </c>
      <c r="R99" s="106">
        <v>43368</v>
      </c>
      <c r="U99" s="97" t="s">
        <v>335</v>
      </c>
      <c r="AA99" s="125" t="s">
        <v>324</v>
      </c>
    </row>
    <row r="100" spans="1:27" ht="114.75" hidden="1" x14ac:dyDescent="0.25">
      <c r="A100" s="101">
        <v>5.1100000000000003</v>
      </c>
      <c r="B100" s="100" t="s">
        <v>296</v>
      </c>
      <c r="C100" s="100" t="s">
        <v>136</v>
      </c>
      <c r="D100" s="91">
        <v>5</v>
      </c>
      <c r="E100" s="90" t="s">
        <v>186</v>
      </c>
      <c r="F100" s="90" t="s">
        <v>353</v>
      </c>
      <c r="H100" s="93">
        <v>43369</v>
      </c>
      <c r="I100" s="93">
        <v>43435</v>
      </c>
      <c r="J100" s="93">
        <v>43441</v>
      </c>
      <c r="L100" s="90" t="s">
        <v>269</v>
      </c>
      <c r="M100" s="94" t="s">
        <v>352</v>
      </c>
      <c r="O100" s="108" t="s">
        <v>322</v>
      </c>
      <c r="Q100" s="106">
        <v>43435</v>
      </c>
    </row>
    <row r="101" spans="1:27" ht="60" hidden="1" x14ac:dyDescent="0.25">
      <c r="A101" s="101">
        <v>5.12</v>
      </c>
      <c r="B101" s="100" t="s">
        <v>169</v>
      </c>
      <c r="D101" s="91">
        <v>5</v>
      </c>
      <c r="E101" s="90" t="s">
        <v>186</v>
      </c>
      <c r="F101" s="90" t="s">
        <v>158</v>
      </c>
      <c r="H101" s="93">
        <v>43369</v>
      </c>
      <c r="I101" s="93">
        <v>43435</v>
      </c>
      <c r="J101" s="93">
        <v>43441</v>
      </c>
      <c r="K101" s="93">
        <v>43424</v>
      </c>
      <c r="L101" s="90" t="s">
        <v>25</v>
      </c>
      <c r="O101" s="108" t="s">
        <v>342</v>
      </c>
      <c r="P101" s="99" t="s">
        <v>375</v>
      </c>
      <c r="Q101" s="106">
        <v>43435</v>
      </c>
      <c r="S101" s="106" t="s">
        <v>186</v>
      </c>
      <c r="U101" s="97" t="s">
        <v>335</v>
      </c>
      <c r="AA101" s="118" t="s">
        <v>360</v>
      </c>
    </row>
    <row r="102" spans="1:27" ht="60" hidden="1" x14ac:dyDescent="0.25">
      <c r="A102" s="101">
        <v>5.13</v>
      </c>
      <c r="B102" s="100" t="s">
        <v>170</v>
      </c>
      <c r="D102" s="91">
        <v>5</v>
      </c>
      <c r="E102" s="90" t="s">
        <v>186</v>
      </c>
      <c r="F102" s="90" t="s">
        <v>158</v>
      </c>
      <c r="H102" s="93">
        <v>43369</v>
      </c>
      <c r="I102" s="93">
        <v>43435</v>
      </c>
      <c r="J102" s="93">
        <v>43441</v>
      </c>
      <c r="K102" s="93">
        <v>43424</v>
      </c>
      <c r="L102" s="90" t="s">
        <v>25</v>
      </c>
      <c r="O102" s="108" t="s">
        <v>342</v>
      </c>
      <c r="P102" s="99" t="s">
        <v>375</v>
      </c>
      <c r="Q102" s="106">
        <v>43435</v>
      </c>
      <c r="S102" s="106" t="s">
        <v>186</v>
      </c>
      <c r="U102" s="97" t="s">
        <v>335</v>
      </c>
      <c r="AA102" s="118" t="s">
        <v>360</v>
      </c>
    </row>
    <row r="103" spans="1:27" ht="60" hidden="1" x14ac:dyDescent="0.25">
      <c r="A103" s="101">
        <v>5.14</v>
      </c>
      <c r="B103" s="100" t="s">
        <v>171</v>
      </c>
      <c r="D103" s="91">
        <v>5</v>
      </c>
      <c r="E103" s="90" t="s">
        <v>186</v>
      </c>
      <c r="F103" s="90" t="s">
        <v>158</v>
      </c>
      <c r="H103" s="93">
        <v>43369</v>
      </c>
      <c r="I103" s="93">
        <v>43435</v>
      </c>
      <c r="J103" s="93">
        <v>43441</v>
      </c>
      <c r="K103" s="93">
        <v>43424</v>
      </c>
      <c r="L103" s="90" t="s">
        <v>25</v>
      </c>
      <c r="O103" s="108" t="s">
        <v>342</v>
      </c>
      <c r="P103" s="99" t="s">
        <v>374</v>
      </c>
      <c r="Q103" s="106">
        <v>43435</v>
      </c>
      <c r="T103" s="99" t="s">
        <v>186</v>
      </c>
      <c r="U103" s="97" t="s">
        <v>335</v>
      </c>
      <c r="AA103" s="118" t="s">
        <v>360</v>
      </c>
    </row>
    <row r="104" spans="1:27" ht="60" hidden="1" x14ac:dyDescent="0.25">
      <c r="A104" s="101">
        <v>5.15</v>
      </c>
      <c r="B104" s="100" t="s">
        <v>175</v>
      </c>
      <c r="D104" s="91">
        <v>5</v>
      </c>
      <c r="E104" s="90" t="s">
        <v>186</v>
      </c>
      <c r="F104" s="90" t="s">
        <v>158</v>
      </c>
      <c r="H104" s="93">
        <v>43369</v>
      </c>
      <c r="I104" s="93">
        <v>43435</v>
      </c>
      <c r="J104" s="93">
        <v>43441</v>
      </c>
      <c r="K104" s="93">
        <v>43424</v>
      </c>
      <c r="L104" s="90" t="s">
        <v>25</v>
      </c>
      <c r="O104" s="108" t="s">
        <v>342</v>
      </c>
      <c r="P104" s="99" t="s">
        <v>374</v>
      </c>
      <c r="Q104" s="106">
        <v>43435</v>
      </c>
      <c r="S104" s="106" t="s">
        <v>186</v>
      </c>
      <c r="U104" s="97" t="s">
        <v>335</v>
      </c>
      <c r="AA104" s="118" t="s">
        <v>360</v>
      </c>
    </row>
    <row r="105" spans="1:27" ht="60" hidden="1" x14ac:dyDescent="0.25">
      <c r="A105" s="101">
        <v>5.16</v>
      </c>
      <c r="B105" s="100" t="s">
        <v>176</v>
      </c>
      <c r="D105" s="91">
        <v>5</v>
      </c>
      <c r="E105" s="90" t="s">
        <v>186</v>
      </c>
      <c r="F105" s="90" t="s">
        <v>158</v>
      </c>
      <c r="H105" s="93">
        <v>43369</v>
      </c>
      <c r="I105" s="93">
        <v>43435</v>
      </c>
      <c r="J105" s="93">
        <v>43441</v>
      </c>
      <c r="K105" s="93">
        <v>43424</v>
      </c>
      <c r="L105" s="90" t="s">
        <v>25</v>
      </c>
      <c r="O105" s="108" t="s">
        <v>342</v>
      </c>
      <c r="P105" s="99" t="s">
        <v>374</v>
      </c>
      <c r="Q105" s="106">
        <v>43435</v>
      </c>
      <c r="S105" s="106" t="s">
        <v>186</v>
      </c>
      <c r="U105" s="97" t="s">
        <v>335</v>
      </c>
      <c r="AA105" s="118" t="s">
        <v>360</v>
      </c>
    </row>
    <row r="106" spans="1:27" ht="60" hidden="1" x14ac:dyDescent="0.25">
      <c r="A106" s="101">
        <v>5.17</v>
      </c>
      <c r="B106" s="100" t="s">
        <v>177</v>
      </c>
      <c r="D106" s="91">
        <v>5</v>
      </c>
      <c r="E106" s="90" t="s">
        <v>186</v>
      </c>
      <c r="F106" s="90" t="s">
        <v>158</v>
      </c>
      <c r="H106" s="93">
        <v>43369</v>
      </c>
      <c r="I106" s="93">
        <v>43435</v>
      </c>
      <c r="J106" s="93">
        <v>43441</v>
      </c>
      <c r="K106" s="93">
        <v>43424</v>
      </c>
      <c r="L106" s="90" t="s">
        <v>25</v>
      </c>
      <c r="O106" s="108" t="s">
        <v>342</v>
      </c>
      <c r="P106" s="99" t="s">
        <v>374</v>
      </c>
      <c r="Q106" s="106">
        <v>43435</v>
      </c>
      <c r="S106" s="106" t="s">
        <v>186</v>
      </c>
      <c r="U106" s="97" t="s">
        <v>335</v>
      </c>
      <c r="AA106" s="118" t="s">
        <v>360</v>
      </c>
    </row>
    <row r="107" spans="1:27" ht="38.25" hidden="1" x14ac:dyDescent="0.25">
      <c r="A107" s="101">
        <v>5.18</v>
      </c>
      <c r="B107" s="100" t="s">
        <v>305</v>
      </c>
      <c r="D107" s="91">
        <v>5</v>
      </c>
      <c r="E107" s="90" t="s">
        <v>186</v>
      </c>
      <c r="F107" s="90" t="s">
        <v>272</v>
      </c>
      <c r="H107" s="93">
        <v>43369</v>
      </c>
      <c r="I107" s="93">
        <v>43435</v>
      </c>
      <c r="J107" s="93">
        <v>43441</v>
      </c>
      <c r="L107" s="90" t="s">
        <v>26</v>
      </c>
      <c r="O107" s="108" t="s">
        <v>322</v>
      </c>
      <c r="Q107" s="106">
        <v>43435</v>
      </c>
    </row>
    <row r="108" spans="1:27" ht="25.5" hidden="1" x14ac:dyDescent="0.25">
      <c r="A108" s="101">
        <v>5.19</v>
      </c>
      <c r="B108" s="100" t="s">
        <v>185</v>
      </c>
      <c r="D108" s="91">
        <v>5</v>
      </c>
      <c r="E108" s="90" t="s">
        <v>186</v>
      </c>
      <c r="F108" s="90" t="s">
        <v>272</v>
      </c>
      <c r="H108" s="93">
        <v>43369</v>
      </c>
      <c r="I108" s="93">
        <v>43435</v>
      </c>
      <c r="J108" s="93">
        <v>43441</v>
      </c>
      <c r="K108" s="93">
        <v>43424</v>
      </c>
      <c r="L108" s="90" t="s">
        <v>25</v>
      </c>
      <c r="O108" s="108" t="s">
        <v>322</v>
      </c>
      <c r="P108" s="99" t="s">
        <v>344</v>
      </c>
      <c r="Q108" s="106">
        <v>43435</v>
      </c>
      <c r="U108" s="97" t="s">
        <v>335</v>
      </c>
    </row>
    <row r="109" spans="1:27" ht="38.25" hidden="1" x14ac:dyDescent="0.25">
      <c r="A109" s="101">
        <v>5.22</v>
      </c>
      <c r="B109" s="100" t="s">
        <v>179</v>
      </c>
      <c r="C109" s="100" t="s">
        <v>153</v>
      </c>
      <c r="D109" s="91">
        <v>5</v>
      </c>
      <c r="E109" s="90" t="s">
        <v>186</v>
      </c>
      <c r="F109" s="90" t="s">
        <v>272</v>
      </c>
      <c r="H109" s="93">
        <v>43413</v>
      </c>
      <c r="I109" s="93">
        <v>43413</v>
      </c>
      <c r="J109" s="93">
        <v>43555</v>
      </c>
      <c r="L109" s="90" t="s">
        <v>27</v>
      </c>
      <c r="M109" s="94" t="s">
        <v>275</v>
      </c>
      <c r="O109" s="108"/>
    </row>
    <row r="110" spans="1:27" ht="102" hidden="1" x14ac:dyDescent="0.25">
      <c r="A110" s="101">
        <v>5.23</v>
      </c>
      <c r="B110" s="102" t="s">
        <v>291</v>
      </c>
      <c r="C110" s="102" t="s">
        <v>153</v>
      </c>
      <c r="D110" s="91">
        <v>5</v>
      </c>
      <c r="E110" s="90" t="s">
        <v>186</v>
      </c>
      <c r="F110" s="90" t="s">
        <v>158</v>
      </c>
      <c r="H110" s="93">
        <v>43369</v>
      </c>
      <c r="I110" s="93">
        <v>43425</v>
      </c>
      <c r="J110" s="93">
        <v>43432</v>
      </c>
      <c r="K110" s="93">
        <v>43424</v>
      </c>
      <c r="L110" s="90" t="s">
        <v>25</v>
      </c>
      <c r="M110" s="116" t="s">
        <v>302</v>
      </c>
      <c r="O110" s="108" t="s">
        <v>325</v>
      </c>
      <c r="P110" s="99" t="s">
        <v>326</v>
      </c>
      <c r="Q110" s="106">
        <v>43405</v>
      </c>
      <c r="R110" s="106">
        <v>43420</v>
      </c>
      <c r="AA110" s="122" t="s">
        <v>327</v>
      </c>
    </row>
    <row r="111" spans="1:27" ht="38.25" hidden="1" x14ac:dyDescent="0.25">
      <c r="A111" s="101">
        <v>5.24</v>
      </c>
      <c r="B111" s="100" t="s">
        <v>297</v>
      </c>
      <c r="D111" s="91">
        <v>5</v>
      </c>
      <c r="E111" s="90" t="s">
        <v>186</v>
      </c>
      <c r="F111" s="90" t="s">
        <v>272</v>
      </c>
      <c r="H111" s="93">
        <v>43369</v>
      </c>
      <c r="I111" s="93">
        <v>43435</v>
      </c>
      <c r="J111" s="93">
        <v>43441</v>
      </c>
      <c r="L111" s="90" t="s">
        <v>26</v>
      </c>
      <c r="O111" s="108" t="s">
        <v>322</v>
      </c>
      <c r="Q111" s="106">
        <v>43435</v>
      </c>
    </row>
    <row r="112" spans="1:27" ht="25.5" hidden="1" x14ac:dyDescent="0.25">
      <c r="A112" s="101">
        <v>5.26</v>
      </c>
      <c r="B112" s="102" t="s">
        <v>292</v>
      </c>
      <c r="C112" s="102" t="s">
        <v>293</v>
      </c>
      <c r="D112" s="91">
        <v>5</v>
      </c>
      <c r="E112" s="90" t="s">
        <v>186</v>
      </c>
      <c r="F112" s="90" t="s">
        <v>158</v>
      </c>
      <c r="H112" s="93">
        <v>43369</v>
      </c>
      <c r="I112" s="93">
        <v>43388</v>
      </c>
      <c r="J112" s="93">
        <v>43405</v>
      </c>
      <c r="K112" s="93">
        <v>43120</v>
      </c>
      <c r="L112" s="90" t="s">
        <v>25</v>
      </c>
      <c r="M112" s="116" t="s">
        <v>294</v>
      </c>
      <c r="O112" s="108" t="s">
        <v>322</v>
      </c>
      <c r="P112" s="117" t="s">
        <v>329</v>
      </c>
      <c r="Q112" s="106">
        <v>43388</v>
      </c>
      <c r="R112" s="106">
        <v>43344</v>
      </c>
      <c r="U112" s="97" t="s">
        <v>376</v>
      </c>
    </row>
    <row r="113" spans="1:27" ht="25.5" hidden="1" x14ac:dyDescent="0.25">
      <c r="A113" s="101">
        <v>6.01</v>
      </c>
      <c r="B113" s="100" t="s">
        <v>144</v>
      </c>
      <c r="C113" s="100" t="s">
        <v>150</v>
      </c>
      <c r="D113" s="91">
        <v>6</v>
      </c>
      <c r="E113" s="90" t="s">
        <v>186</v>
      </c>
      <c r="F113" s="90" t="s">
        <v>276</v>
      </c>
      <c r="H113" s="93">
        <v>43412</v>
      </c>
      <c r="J113" s="93">
        <v>43418</v>
      </c>
      <c r="K113" s="93">
        <v>43424</v>
      </c>
      <c r="L113" s="90" t="s">
        <v>25</v>
      </c>
      <c r="O113" s="113"/>
      <c r="P113" s="114"/>
      <c r="Q113" s="115"/>
      <c r="R113" s="115"/>
      <c r="S113" s="115"/>
      <c r="T113" s="114"/>
      <c r="U113" s="120"/>
      <c r="V113" s="115"/>
      <c r="W113" s="115"/>
      <c r="X113" s="115"/>
      <c r="Y113" s="114"/>
      <c r="Z113" s="120"/>
      <c r="AA113" s="123"/>
    </row>
    <row r="114" spans="1:27" ht="242.25" hidden="1" x14ac:dyDescent="0.25">
      <c r="A114" s="101">
        <v>6.02</v>
      </c>
      <c r="B114" s="100" t="s">
        <v>304</v>
      </c>
      <c r="C114" s="100" t="s">
        <v>138</v>
      </c>
      <c r="D114" s="91">
        <v>6</v>
      </c>
      <c r="E114" s="90" t="s">
        <v>158</v>
      </c>
      <c r="F114" s="90" t="s">
        <v>186</v>
      </c>
      <c r="H114" s="93">
        <v>43369</v>
      </c>
      <c r="I114" s="93">
        <v>43435</v>
      </c>
      <c r="J114" s="93">
        <v>43441</v>
      </c>
      <c r="L114" s="90" t="s">
        <v>269</v>
      </c>
      <c r="O114" s="108" t="s">
        <v>322</v>
      </c>
      <c r="Q114" s="106">
        <v>43435</v>
      </c>
      <c r="AA114" s="118" t="s">
        <v>361</v>
      </c>
    </row>
    <row r="115" spans="1:27" ht="188.25" hidden="1" customHeight="1" x14ac:dyDescent="0.25">
      <c r="A115" s="101">
        <v>6.03</v>
      </c>
      <c r="B115" s="100" t="s">
        <v>217</v>
      </c>
      <c r="C115" s="100" t="s">
        <v>138</v>
      </c>
      <c r="D115" s="91">
        <v>6</v>
      </c>
      <c r="E115" s="90" t="s">
        <v>259</v>
      </c>
      <c r="F115" s="90" t="s">
        <v>186</v>
      </c>
      <c r="H115" s="93">
        <v>43369</v>
      </c>
      <c r="I115" s="93">
        <v>43420</v>
      </c>
      <c r="J115" s="93">
        <v>43425</v>
      </c>
      <c r="L115" s="90" t="s">
        <v>25</v>
      </c>
      <c r="M115" s="94" t="s">
        <v>466</v>
      </c>
      <c r="O115" s="108" t="s">
        <v>322</v>
      </c>
      <c r="Q115" s="106">
        <v>43449</v>
      </c>
      <c r="AA115" s="124"/>
    </row>
    <row r="116" spans="1:27" ht="25.5" hidden="1" x14ac:dyDescent="0.25">
      <c r="A116" s="101">
        <v>6.04</v>
      </c>
      <c r="B116" s="100" t="s">
        <v>303</v>
      </c>
      <c r="C116" s="100" t="s">
        <v>138</v>
      </c>
      <c r="D116" s="91">
        <v>6</v>
      </c>
      <c r="E116" s="90" t="s">
        <v>158</v>
      </c>
      <c r="F116" s="90" t="s">
        <v>186</v>
      </c>
      <c r="H116" s="93">
        <v>43369</v>
      </c>
      <c r="I116" s="93">
        <v>43435</v>
      </c>
      <c r="J116" s="93">
        <v>43441</v>
      </c>
      <c r="L116" s="90" t="s">
        <v>269</v>
      </c>
      <c r="O116" s="108" t="s">
        <v>322</v>
      </c>
      <c r="Q116" s="106">
        <v>43435</v>
      </c>
    </row>
    <row r="117" spans="1:27" ht="63.75" hidden="1" x14ac:dyDescent="0.25">
      <c r="A117" s="101">
        <v>6.05</v>
      </c>
      <c r="B117" s="100" t="s">
        <v>194</v>
      </c>
      <c r="C117" s="100" t="s">
        <v>138</v>
      </c>
      <c r="D117" s="91">
        <v>6</v>
      </c>
      <c r="E117" s="90" t="s">
        <v>158</v>
      </c>
      <c r="F117" s="90" t="s">
        <v>186</v>
      </c>
      <c r="H117" s="93">
        <v>43369</v>
      </c>
      <c r="I117" s="93">
        <v>43449</v>
      </c>
      <c r="J117" s="93">
        <v>43452</v>
      </c>
      <c r="L117" s="90" t="s">
        <v>26</v>
      </c>
      <c r="M117" s="138" t="s">
        <v>399</v>
      </c>
      <c r="O117" s="108" t="s">
        <v>322</v>
      </c>
      <c r="Q117" s="106">
        <v>43449</v>
      </c>
    </row>
    <row r="118" spans="1:27" ht="63.75" hidden="1" x14ac:dyDescent="0.25">
      <c r="A118" s="101">
        <v>6.06</v>
      </c>
      <c r="B118" s="100" t="s">
        <v>301</v>
      </c>
      <c r="C118" s="100" t="s">
        <v>138</v>
      </c>
      <c r="D118" s="91">
        <v>6</v>
      </c>
      <c r="E118" s="90" t="s">
        <v>158</v>
      </c>
      <c r="F118" s="90" t="s">
        <v>186</v>
      </c>
      <c r="H118" s="93">
        <v>43369</v>
      </c>
      <c r="I118" s="93">
        <v>43449</v>
      </c>
      <c r="J118" s="93">
        <v>43452</v>
      </c>
      <c r="L118" s="90" t="s">
        <v>269</v>
      </c>
      <c r="O118" s="108" t="s">
        <v>325</v>
      </c>
      <c r="Q118" s="106">
        <v>43449</v>
      </c>
    </row>
    <row r="119" spans="1:27" ht="38.25" hidden="1" x14ac:dyDescent="0.25">
      <c r="A119" s="101">
        <v>6.07</v>
      </c>
      <c r="B119" s="100" t="s">
        <v>299</v>
      </c>
      <c r="C119" s="100" t="s">
        <v>138</v>
      </c>
      <c r="D119" s="91">
        <v>6</v>
      </c>
      <c r="E119" s="90" t="s">
        <v>158</v>
      </c>
      <c r="F119" s="90" t="s">
        <v>186</v>
      </c>
      <c r="H119" s="93">
        <v>43369</v>
      </c>
      <c r="I119" s="93">
        <v>43449</v>
      </c>
      <c r="J119" s="93">
        <v>43452</v>
      </c>
      <c r="L119" s="90" t="s">
        <v>269</v>
      </c>
      <c r="O119" s="108" t="s">
        <v>322</v>
      </c>
      <c r="Q119" s="106">
        <v>43449</v>
      </c>
    </row>
    <row r="120" spans="1:27" ht="102" hidden="1" x14ac:dyDescent="0.25">
      <c r="A120" s="101">
        <v>6.08</v>
      </c>
      <c r="B120" s="100" t="s">
        <v>279</v>
      </c>
      <c r="C120" s="100" t="s">
        <v>137</v>
      </c>
      <c r="D120" s="91">
        <v>6</v>
      </c>
      <c r="E120" s="90" t="s">
        <v>186</v>
      </c>
      <c r="F120" s="90" t="s">
        <v>158</v>
      </c>
      <c r="H120" s="93">
        <v>43369</v>
      </c>
      <c r="I120" s="93">
        <v>43405</v>
      </c>
      <c r="J120" s="93">
        <v>43411</v>
      </c>
      <c r="K120" s="93">
        <v>43424</v>
      </c>
      <c r="L120" s="90" t="s">
        <v>25</v>
      </c>
      <c r="M120" s="109" t="s">
        <v>381</v>
      </c>
      <c r="O120" s="108" t="s">
        <v>322</v>
      </c>
      <c r="P120" s="99" t="s">
        <v>332</v>
      </c>
      <c r="Q120" s="106">
        <v>43405</v>
      </c>
      <c r="AA120" s="122" t="s">
        <v>331</v>
      </c>
    </row>
    <row r="121" spans="1:27" ht="168" hidden="1" x14ac:dyDescent="0.25">
      <c r="A121" s="101">
        <v>6.09</v>
      </c>
      <c r="B121" s="100" t="s">
        <v>280</v>
      </c>
      <c r="C121" s="100" t="s">
        <v>137</v>
      </c>
      <c r="D121" s="91">
        <v>6</v>
      </c>
      <c r="E121" s="90" t="s">
        <v>186</v>
      </c>
      <c r="F121" s="90" t="s">
        <v>158</v>
      </c>
      <c r="H121" s="93">
        <v>43369</v>
      </c>
      <c r="I121" s="93">
        <v>43405</v>
      </c>
      <c r="J121" s="93">
        <v>43411</v>
      </c>
      <c r="L121" s="90" t="s">
        <v>25</v>
      </c>
      <c r="M121" s="118" t="s">
        <v>398</v>
      </c>
      <c r="O121" s="108" t="s">
        <v>322</v>
      </c>
      <c r="Q121" s="106">
        <v>43405</v>
      </c>
    </row>
    <row r="122" spans="1:27" ht="120" hidden="1" x14ac:dyDescent="0.25">
      <c r="A122" s="101">
        <v>6.1</v>
      </c>
      <c r="B122" s="100" t="s">
        <v>282</v>
      </c>
      <c r="C122" s="100" t="s">
        <v>137</v>
      </c>
      <c r="D122" s="91">
        <v>6</v>
      </c>
      <c r="E122" s="90" t="s">
        <v>186</v>
      </c>
      <c r="F122" s="90" t="s">
        <v>158</v>
      </c>
      <c r="H122" s="93">
        <v>43369</v>
      </c>
      <c r="I122" s="93">
        <v>43405</v>
      </c>
      <c r="J122" s="93">
        <v>43411</v>
      </c>
      <c r="K122" s="93">
        <v>43120</v>
      </c>
      <c r="L122" s="90" t="s">
        <v>25</v>
      </c>
      <c r="M122" s="142" t="s">
        <v>425</v>
      </c>
      <c r="O122" s="108"/>
      <c r="Q122" s="106">
        <v>43405</v>
      </c>
    </row>
    <row r="123" spans="1:27" ht="39" customHeight="1" x14ac:dyDescent="0.25">
      <c r="A123" s="101">
        <v>6.1</v>
      </c>
      <c r="B123" s="100" t="s">
        <v>382</v>
      </c>
      <c r="C123" s="100" t="s">
        <v>426</v>
      </c>
      <c r="D123" s="91">
        <v>6</v>
      </c>
      <c r="E123" s="90" t="s">
        <v>186</v>
      </c>
      <c r="F123" s="90" t="s">
        <v>158</v>
      </c>
      <c r="I123" s="93">
        <v>43425</v>
      </c>
      <c r="J123" s="93">
        <v>43432</v>
      </c>
      <c r="L123" s="90" t="s">
        <v>27</v>
      </c>
      <c r="M123" s="103" t="s">
        <v>483</v>
      </c>
      <c r="O123" s="113"/>
      <c r="P123" s="114"/>
      <c r="Q123" s="115"/>
      <c r="R123" s="115"/>
      <c r="S123" s="115"/>
      <c r="T123" s="114"/>
      <c r="U123" s="120"/>
      <c r="V123" s="115"/>
      <c r="W123" s="115"/>
      <c r="X123" s="115"/>
      <c r="Y123" s="114"/>
      <c r="Z123" s="120"/>
      <c r="AA123" s="123"/>
    </row>
    <row r="124" spans="1:27" ht="127.5" hidden="1" customHeight="1" x14ac:dyDescent="0.2">
      <c r="A124" s="101">
        <v>6.11</v>
      </c>
      <c r="B124" s="100" t="s">
        <v>281</v>
      </c>
      <c r="C124" s="100" t="s">
        <v>137</v>
      </c>
      <c r="D124" s="91">
        <v>6</v>
      </c>
      <c r="E124" s="90" t="s">
        <v>186</v>
      </c>
      <c r="F124" s="90" t="s">
        <v>158</v>
      </c>
      <c r="H124" s="93">
        <v>43369</v>
      </c>
      <c r="I124" s="93">
        <v>43405</v>
      </c>
      <c r="J124" s="93">
        <v>43411</v>
      </c>
      <c r="L124" s="90" t="s">
        <v>29</v>
      </c>
      <c r="M124" s="327" t="s">
        <v>473</v>
      </c>
      <c r="O124" s="108"/>
      <c r="Q124" s="106">
        <v>43405</v>
      </c>
    </row>
    <row r="125" spans="1:27" ht="30.75" customHeight="1" x14ac:dyDescent="0.25">
      <c r="A125" s="101">
        <v>6.2</v>
      </c>
      <c r="B125" s="100" t="s">
        <v>446</v>
      </c>
      <c r="C125" s="100" t="s">
        <v>447</v>
      </c>
      <c r="D125" s="91">
        <v>6</v>
      </c>
      <c r="E125" s="90" t="s">
        <v>186</v>
      </c>
      <c r="F125" s="90" t="s">
        <v>444</v>
      </c>
      <c r="G125" s="90" t="s">
        <v>451</v>
      </c>
      <c r="H125" s="93">
        <v>43424</v>
      </c>
      <c r="I125" s="93">
        <v>43425</v>
      </c>
      <c r="J125" s="93">
        <v>43425</v>
      </c>
      <c r="K125" s="93">
        <v>43430</v>
      </c>
      <c r="L125" s="90" t="s">
        <v>25</v>
      </c>
      <c r="M125" s="94" t="s">
        <v>474</v>
      </c>
      <c r="O125" s="108"/>
    </row>
    <row r="126" spans="1:27" ht="38.25" hidden="1" x14ac:dyDescent="0.25">
      <c r="A126" s="101">
        <v>7.01</v>
      </c>
      <c r="B126" s="100" t="s">
        <v>182</v>
      </c>
      <c r="C126" s="100" t="s">
        <v>278</v>
      </c>
      <c r="D126" s="91">
        <v>7</v>
      </c>
      <c r="E126" s="90" t="s">
        <v>158</v>
      </c>
      <c r="F126" s="90" t="s">
        <v>277</v>
      </c>
      <c r="H126" s="93">
        <v>43369</v>
      </c>
      <c r="J126" s="93">
        <v>43435</v>
      </c>
      <c r="L126" s="90" t="s">
        <v>27</v>
      </c>
      <c r="M126" s="94" t="s">
        <v>195</v>
      </c>
      <c r="O126" s="113"/>
      <c r="P126" s="114"/>
      <c r="Q126" s="115"/>
      <c r="R126" s="115"/>
      <c r="S126" s="115"/>
      <c r="T126" s="114"/>
      <c r="U126" s="120"/>
      <c r="V126" s="115"/>
      <c r="W126" s="115"/>
      <c r="X126" s="115"/>
      <c r="Y126" s="114"/>
      <c r="Z126" s="120"/>
      <c r="AA126" s="123"/>
    </row>
    <row r="127" spans="1:27" ht="38.25" hidden="1" x14ac:dyDescent="0.25">
      <c r="A127" s="101">
        <v>7.02</v>
      </c>
      <c r="B127" s="100" t="s">
        <v>166</v>
      </c>
      <c r="C127" s="100" t="s">
        <v>278</v>
      </c>
      <c r="D127" s="91">
        <v>7</v>
      </c>
      <c r="E127" s="90" t="s">
        <v>259</v>
      </c>
      <c r="F127" s="90" t="s">
        <v>277</v>
      </c>
      <c r="H127" s="93">
        <v>43369</v>
      </c>
      <c r="J127" s="93">
        <v>43435</v>
      </c>
      <c r="L127" s="90" t="s">
        <v>26</v>
      </c>
      <c r="O127" s="113"/>
      <c r="P127" s="114"/>
      <c r="Q127" s="115"/>
      <c r="R127" s="115"/>
      <c r="S127" s="115"/>
      <c r="T127" s="114"/>
      <c r="U127" s="120"/>
      <c r="V127" s="115"/>
      <c r="W127" s="115"/>
      <c r="X127" s="115"/>
      <c r="Y127" s="114"/>
      <c r="Z127" s="120"/>
      <c r="AA127" s="123"/>
    </row>
    <row r="128" spans="1:27" ht="25.5" hidden="1" x14ac:dyDescent="0.25">
      <c r="A128" s="101">
        <v>7.03</v>
      </c>
      <c r="B128" s="100" t="s">
        <v>167</v>
      </c>
      <c r="C128" s="100" t="s">
        <v>278</v>
      </c>
      <c r="D128" s="91">
        <v>7</v>
      </c>
      <c r="E128" s="90" t="s">
        <v>259</v>
      </c>
      <c r="F128" s="90" t="s">
        <v>277</v>
      </c>
      <c r="H128" s="93">
        <v>43369</v>
      </c>
      <c r="J128" s="93">
        <v>43435</v>
      </c>
      <c r="L128" s="90" t="s">
        <v>26</v>
      </c>
      <c r="O128" s="113"/>
      <c r="P128" s="114"/>
      <c r="Q128" s="115"/>
      <c r="R128" s="115"/>
      <c r="S128" s="115"/>
      <c r="T128" s="114"/>
      <c r="U128" s="120"/>
      <c r="V128" s="115"/>
      <c r="W128" s="115"/>
      <c r="X128" s="115"/>
      <c r="Y128" s="114"/>
      <c r="Z128" s="120"/>
      <c r="AA128" s="123"/>
    </row>
    <row r="129" spans="1:27" ht="25.5" hidden="1" x14ac:dyDescent="0.25">
      <c r="A129" s="101">
        <v>7.04</v>
      </c>
      <c r="B129" s="100" t="s">
        <v>168</v>
      </c>
      <c r="C129" s="100" t="s">
        <v>278</v>
      </c>
      <c r="D129" s="91">
        <v>7</v>
      </c>
      <c r="E129" s="90" t="s">
        <v>259</v>
      </c>
      <c r="F129" s="90" t="s">
        <v>277</v>
      </c>
      <c r="H129" s="93">
        <v>43369</v>
      </c>
      <c r="J129" s="93">
        <v>43435</v>
      </c>
      <c r="L129" s="90" t="s">
        <v>26</v>
      </c>
      <c r="O129" s="113"/>
      <c r="P129" s="114"/>
      <c r="Q129" s="115"/>
      <c r="R129" s="115"/>
      <c r="S129" s="115"/>
      <c r="T129" s="114"/>
      <c r="U129" s="120"/>
      <c r="V129" s="115"/>
      <c r="W129" s="115"/>
      <c r="X129" s="115"/>
      <c r="Y129" s="114"/>
      <c r="Z129" s="120"/>
      <c r="AA129" s="123"/>
    </row>
    <row r="130" spans="1:27" ht="25.5" hidden="1" x14ac:dyDescent="0.25">
      <c r="A130" s="101">
        <v>7.05</v>
      </c>
      <c r="B130" s="100" t="s">
        <v>212</v>
      </c>
      <c r="C130" s="100" t="s">
        <v>278</v>
      </c>
      <c r="D130" s="91">
        <v>7</v>
      </c>
      <c r="E130" s="90" t="s">
        <v>158</v>
      </c>
      <c r="F130" s="90" t="s">
        <v>277</v>
      </c>
      <c r="H130" s="93">
        <v>43369</v>
      </c>
      <c r="I130" s="93">
        <v>43497</v>
      </c>
      <c r="J130" s="93">
        <v>43506</v>
      </c>
      <c r="L130" s="90" t="s">
        <v>27</v>
      </c>
      <c r="O130" s="108" t="s">
        <v>325</v>
      </c>
      <c r="Q130" s="106">
        <v>43497</v>
      </c>
    </row>
    <row r="131" spans="1:27" ht="153" hidden="1" x14ac:dyDescent="0.25">
      <c r="A131" s="101">
        <v>8.01</v>
      </c>
      <c r="B131" s="100" t="s">
        <v>196</v>
      </c>
      <c r="C131" s="100" t="s">
        <v>218</v>
      </c>
      <c r="D131" s="91">
        <v>8</v>
      </c>
      <c r="E131" s="90" t="s">
        <v>198</v>
      </c>
      <c r="F131" s="90" t="s">
        <v>158</v>
      </c>
      <c r="H131" s="93">
        <v>43369</v>
      </c>
      <c r="I131" s="93">
        <v>43417</v>
      </c>
      <c r="J131" s="93">
        <v>43465</v>
      </c>
      <c r="L131" s="90" t="s">
        <v>26</v>
      </c>
      <c r="M131" s="94" t="s">
        <v>460</v>
      </c>
      <c r="O131" s="113"/>
      <c r="P131" s="114"/>
      <c r="Q131" s="115"/>
      <c r="R131" s="115"/>
      <c r="S131" s="115"/>
      <c r="T131" s="114"/>
      <c r="U131" s="120"/>
      <c r="V131" s="115"/>
      <c r="W131" s="115"/>
      <c r="X131" s="115"/>
      <c r="Y131" s="114"/>
      <c r="Z131" s="120"/>
      <c r="AA131" s="123"/>
    </row>
    <row r="132" spans="1:27" ht="51" hidden="1" x14ac:dyDescent="0.25">
      <c r="A132" s="101">
        <v>8.02</v>
      </c>
      <c r="B132" s="100" t="s">
        <v>197</v>
      </c>
      <c r="C132" s="100" t="s">
        <v>219</v>
      </c>
      <c r="D132" s="91">
        <v>8</v>
      </c>
      <c r="E132" s="90" t="s">
        <v>199</v>
      </c>
      <c r="F132" s="90" t="s">
        <v>158</v>
      </c>
      <c r="H132" s="93">
        <v>43369</v>
      </c>
      <c r="J132" s="93">
        <v>43465</v>
      </c>
      <c r="L132" s="90" t="s">
        <v>26</v>
      </c>
      <c r="M132" s="94" t="s">
        <v>380</v>
      </c>
      <c r="O132" s="113"/>
      <c r="P132" s="114"/>
      <c r="Q132" s="115"/>
      <c r="R132" s="115"/>
      <c r="S132" s="115"/>
      <c r="T132" s="114"/>
      <c r="U132" s="120"/>
      <c r="V132" s="115"/>
      <c r="W132" s="115"/>
      <c r="X132" s="115"/>
      <c r="Y132" s="114"/>
      <c r="Z132" s="120"/>
      <c r="AA132" s="123"/>
    </row>
    <row r="133" spans="1:27" x14ac:dyDescent="0.25">
      <c r="O133" s="108"/>
    </row>
    <row r="134" spans="1:27" x14ac:dyDescent="0.25">
      <c r="O134" s="108"/>
    </row>
    <row r="135" spans="1:27" x14ac:dyDescent="0.25">
      <c r="O135" s="108"/>
    </row>
    <row r="136" spans="1:27" x14ac:dyDescent="0.25">
      <c r="O136" s="108"/>
    </row>
    <row r="137" spans="1:27" x14ac:dyDescent="0.25">
      <c r="O137" s="108"/>
    </row>
    <row r="138" spans="1:27" x14ac:dyDescent="0.25">
      <c r="O138" s="108"/>
    </row>
    <row r="139" spans="1:27" x14ac:dyDescent="0.25">
      <c r="O139" s="108"/>
    </row>
    <row r="140" spans="1:27" x14ac:dyDescent="0.25">
      <c r="O140" s="108"/>
    </row>
    <row r="141" spans="1:27" x14ac:dyDescent="0.25">
      <c r="O141" s="108"/>
    </row>
    <row r="142" spans="1:27" x14ac:dyDescent="0.25">
      <c r="O142" s="108"/>
    </row>
    <row r="143" spans="1:27" x14ac:dyDescent="0.25">
      <c r="O143" s="108"/>
    </row>
    <row r="144" spans="1:27" x14ac:dyDescent="0.25">
      <c r="O144" s="108"/>
    </row>
    <row r="145" spans="15:15" x14ac:dyDescent="0.25">
      <c r="O145" s="108"/>
    </row>
    <row r="146" spans="15:15" x14ac:dyDescent="0.25">
      <c r="O146" s="108"/>
    </row>
    <row r="147" spans="15:15" x14ac:dyDescent="0.25">
      <c r="O147" s="108"/>
    </row>
    <row r="148" spans="15:15" x14ac:dyDescent="0.25">
      <c r="O148" s="108"/>
    </row>
    <row r="149" spans="15:15" x14ac:dyDescent="0.25">
      <c r="O149" s="108"/>
    </row>
    <row r="150" spans="15:15" x14ac:dyDescent="0.25">
      <c r="O150" s="108"/>
    </row>
    <row r="151" spans="15:15" x14ac:dyDescent="0.25">
      <c r="O151" s="108"/>
    </row>
    <row r="152" spans="15:15" x14ac:dyDescent="0.25">
      <c r="O152" s="108"/>
    </row>
    <row r="153" spans="15:15" x14ac:dyDescent="0.25">
      <c r="O153" s="108"/>
    </row>
    <row r="154" spans="15:15" x14ac:dyDescent="0.25">
      <c r="O154" s="108"/>
    </row>
    <row r="155" spans="15:15" x14ac:dyDescent="0.25">
      <c r="O155" s="108"/>
    </row>
    <row r="156" spans="15:15" x14ac:dyDescent="0.25">
      <c r="O156" s="108"/>
    </row>
    <row r="157" spans="15:15" x14ac:dyDescent="0.25">
      <c r="O157" s="108"/>
    </row>
    <row r="158" spans="15:15" x14ac:dyDescent="0.25">
      <c r="O158" s="108"/>
    </row>
    <row r="159" spans="15:15" x14ac:dyDescent="0.25">
      <c r="O159" s="108"/>
    </row>
    <row r="160" spans="15:15"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row r="881" spans="15:15" x14ac:dyDescent="0.25">
      <c r="O881" s="108"/>
    </row>
    <row r="882" spans="15:15" x14ac:dyDescent="0.25">
      <c r="O882" s="108"/>
    </row>
    <row r="883" spans="15:15" x14ac:dyDescent="0.25">
      <c r="O883" s="108"/>
    </row>
  </sheetData>
  <conditionalFormatting sqref="A9:B12 D9:L12 A13:M14 K27:K31 A1:M8">
    <cfRule type="expression" dxfId="34" priority="65">
      <formula>INDIRECT("K"&amp;ROW())="Complete"</formula>
    </cfRule>
  </conditionalFormatting>
  <conditionalFormatting sqref="L1:L1048576">
    <cfRule type="containsText" dxfId="33" priority="59" operator="containsText" text="Blocked">
      <formula>NOT(ISERROR(SEARCH("Blocked",L1)))</formula>
    </cfRule>
    <cfRule type="containsText" dxfId="32" priority="60" operator="containsText" text="Not Yet Due">
      <formula>NOT(ISERROR(SEARCH("Not Yet Due",L1)))</formula>
    </cfRule>
    <cfRule type="containsText" dxfId="31" priority="61" operator="containsText" text="Overdue">
      <formula>NOT(ISERROR(SEARCH("Overdue",L1)))</formula>
    </cfRule>
    <cfRule type="beginsWith" dxfId="30" priority="62" operator="beginsWith" text="Incomplete">
      <formula>LEFT(L1,LEN("Incomplete"))="Incomplete"</formula>
    </cfRule>
    <cfRule type="beginsWith" dxfId="29" priority="63" operator="beginsWith" text="Complete">
      <formula>LEFT(L1,LEN("Complete"))="Complete"</formula>
    </cfRule>
    <cfRule type="containsText" dxfId="28" priority="64" operator="containsText" text="In Progress">
      <formula>NOT(ISERROR(SEARCH("In Progress",L1)))</formula>
    </cfRule>
  </conditionalFormatting>
  <conditionalFormatting sqref="L9:L14">
    <cfRule type="containsText" dxfId="27" priority="58" operator="containsText" text="Unknown">
      <formula>NOT(ISERROR(SEARCH("Unknown",L9)))</formula>
    </cfRule>
  </conditionalFormatting>
  <conditionalFormatting sqref="B2:AA883">
    <cfRule type="expression" dxfId="26" priority="22">
      <formula>INDIRECT("l"&amp;ROW())="Complete"</formula>
    </cfRule>
  </conditionalFormatting>
  <conditionalFormatting sqref="L1:L883">
    <cfRule type="containsText" dxfId="25" priority="11" operator="containsText" text="Vendor">
      <formula>NOT(ISERROR(SEARCH("Vendor",L1)))</formula>
    </cfRule>
  </conditionalFormatting>
  <conditionalFormatting sqref="J85:J92">
    <cfRule type="expression" dxfId="24" priority="10">
      <formula>INDIRECT("l"&amp;ROW())="Complete"</formula>
    </cfRule>
  </conditionalFormatting>
  <conditionalFormatting sqref="J18:J20">
    <cfRule type="expression" dxfId="23" priority="9">
      <formula>INDIRECT("l"&amp;ROW())="Complete"</formula>
    </cfRule>
  </conditionalFormatting>
  <conditionalFormatting sqref="I15:L15">
    <cfRule type="expression" dxfId="22" priority="7">
      <formula>INDIRECT("K"&amp;ROW())="Complete"</formula>
    </cfRule>
  </conditionalFormatting>
  <conditionalFormatting sqref="L15">
    <cfRule type="containsText" dxfId="21" priority="6" operator="containsText" text="Unknown">
      <formula>NOT(ISERROR(SEARCH("Unknown",L15)))</formula>
    </cfRule>
  </conditionalFormatting>
  <conditionalFormatting sqref="D24:L26">
    <cfRule type="expression" dxfId="20" priority="5">
      <formula>INDIRECT("K"&amp;ROW())="Complete"</formula>
    </cfRule>
  </conditionalFormatting>
  <conditionalFormatting sqref="K17">
    <cfRule type="expression" dxfId="19" priority="3">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Validation'!$C$2:$C$9</xm:f>
          </x14:formula1>
          <xm:sqref>L2:L883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221</v>
      </c>
      <c r="C2" s="18" t="s">
        <v>262</v>
      </c>
      <c r="D2" s="19">
        <v>43413</v>
      </c>
      <c r="E2" s="19">
        <v>43420</v>
      </c>
      <c r="F2" s="20" t="s">
        <v>222</v>
      </c>
      <c r="G2" s="20" t="s">
        <v>257</v>
      </c>
      <c r="H2" s="18" t="s">
        <v>259</v>
      </c>
      <c r="I2" s="11" t="s">
        <v>26</v>
      </c>
      <c r="J2" s="48" t="s">
        <v>223</v>
      </c>
    </row>
    <row r="3" spans="1:10" ht="24" x14ac:dyDescent="0.25">
      <c r="A3" s="47">
        <v>1.02</v>
      </c>
      <c r="B3" s="11" t="s">
        <v>221</v>
      </c>
      <c r="C3" s="18"/>
      <c r="D3" s="19">
        <v>43413</v>
      </c>
      <c r="E3" s="19">
        <v>43424</v>
      </c>
      <c r="F3" s="20" t="s">
        <v>462</v>
      </c>
      <c r="G3" s="20" t="s">
        <v>463</v>
      </c>
      <c r="H3" s="18" t="s">
        <v>259</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146</v>
      </c>
      <c r="D2" s="61">
        <v>43412</v>
      </c>
      <c r="E2" s="61">
        <v>43434</v>
      </c>
      <c r="F2" s="8" t="s">
        <v>145</v>
      </c>
      <c r="G2" s="62"/>
      <c r="H2" s="60"/>
      <c r="I2" s="59" t="s">
        <v>22</v>
      </c>
      <c r="J2" s="63" t="s">
        <v>147</v>
      </c>
    </row>
    <row r="3" spans="1:10" ht="25.5" customHeight="1" x14ac:dyDescent="0.25">
      <c r="A3" s="64">
        <v>1.01</v>
      </c>
      <c r="B3" s="17" t="s">
        <v>62</v>
      </c>
      <c r="C3" s="13" t="s">
        <v>261</v>
      </c>
      <c r="D3" s="14">
        <v>43413</v>
      </c>
      <c r="F3" s="15" t="s">
        <v>155</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J6" sqref="J6"/>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25" t="s">
        <v>65</v>
      </c>
      <c r="I1" s="325"/>
      <c r="J1" s="325"/>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43430</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47</v>
      </c>
      <c r="J6" s="27">
        <f ca="1">COUNTIFS('Action Items'!L:L,C12,'Action Items'!K:K,"&lt;="&amp;TODAY())</f>
        <v>54</v>
      </c>
    </row>
    <row r="7" spans="1:10" x14ac:dyDescent="0.2">
      <c r="C7" s="26" t="s">
        <v>31</v>
      </c>
      <c r="D7" s="26" t="s">
        <v>28</v>
      </c>
      <c r="F7" s="26" t="s">
        <v>113</v>
      </c>
      <c r="H7" s="26" t="s">
        <v>30</v>
      </c>
      <c r="I7" s="28">
        <f ca="1">I12-I6</f>
        <v>74</v>
      </c>
      <c r="J7" s="28">
        <f ca="1">I12-J6</f>
        <v>67</v>
      </c>
    </row>
    <row r="8" spans="1:10" x14ac:dyDescent="0.2">
      <c r="C8" s="26" t="s">
        <v>28</v>
      </c>
      <c r="D8" s="26" t="s">
        <v>22</v>
      </c>
      <c r="F8" s="26" t="s">
        <v>114</v>
      </c>
      <c r="I8" s="72">
        <f ca="1">I6/I12</f>
        <v>0.38842975206611569</v>
      </c>
      <c r="J8" s="72">
        <f ca="1">J6/I12</f>
        <v>0.4462809917355372</v>
      </c>
    </row>
    <row r="9" spans="1:10" x14ac:dyDescent="0.2">
      <c r="C9" s="26" t="s">
        <v>269</v>
      </c>
      <c r="D9" s="26" t="s">
        <v>269</v>
      </c>
      <c r="F9" s="26" t="s">
        <v>15</v>
      </c>
      <c r="I9" s="72"/>
      <c r="J9" s="72"/>
    </row>
    <row r="10" spans="1:10" x14ac:dyDescent="0.2">
      <c r="F10" s="26" t="s">
        <v>115</v>
      </c>
    </row>
    <row r="11" spans="1:10" x14ac:dyDescent="0.2">
      <c r="C11" s="30" t="s">
        <v>24</v>
      </c>
      <c r="D11" s="30" t="s">
        <v>24</v>
      </c>
    </row>
    <row r="12" spans="1:10" x14ac:dyDescent="0.2">
      <c r="C12" s="31" t="s">
        <v>25</v>
      </c>
      <c r="D12" s="31" t="s">
        <v>23</v>
      </c>
      <c r="H12" s="26" t="s">
        <v>70</v>
      </c>
      <c r="I12" s="29">
        <f>SUM('Project Status Update'!I19:BL19)</f>
        <v>121</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5735FCA0-A4FD-475F-B18E-300AACC554D0}"/>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2018-11-26T20:38:58Z</cp:lastPrinted>
  <dcterms:created xsi:type="dcterms:W3CDTF">2018-08-16T14:28:47Z</dcterms:created>
  <dcterms:modified xsi:type="dcterms:W3CDTF">2018-11-26T20:42:04Z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